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arehakova\Desktop\"/>
    </mc:Choice>
  </mc:AlternateContent>
  <xr:revisionPtr revIDLastSave="0" documentId="13_ncr:1_{A8BD02CF-B7CC-479A-B013-8B5E3956A5F8}" xr6:coauthVersionLast="47" xr6:coauthVersionMax="47" xr10:uidLastSave="{00000000-0000-0000-0000-000000000000}"/>
  <bookViews>
    <workbookView xWindow="-120" yWindow="-120" windowWidth="29040" windowHeight="15840" xr2:uid="{00000000-000D-0000-FFFF-FFFF00000000}"/>
  </bookViews>
  <sheets>
    <sheet name="Harmonogram2023" sheetId="1" r:id="rId1"/>
    <sheet name="Zdůvodnění" sheetId="2" r:id="rId2"/>
  </sheets>
  <definedNames>
    <definedName name="_xlnm._FilterDatabase" localSheetId="0" hidden="1">Harmonogram2023!$B$4:$T$5</definedName>
    <definedName name="_xlnm._FilterDatabase" localSheetId="1" hidden="1">Zdůvodnění!$B$3:$E$24</definedName>
    <definedName name="_xlnm.Print_Area" localSheetId="0">Harmonogram2023!$A$1:$U$39</definedName>
    <definedName name="Print_Titles" localSheetId="0">Harmonogram2023!$3:$5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S25" i="1" s="1"/>
  <c r="Q8" i="1"/>
  <c r="S8" i="1" s="1"/>
  <c r="Q21" i="1" l="1"/>
  <c r="S21" i="1" s="1"/>
  <c r="Q22" i="1" l="1"/>
  <c r="Q24" i="1" l="1"/>
  <c r="S24" i="1" s="1"/>
  <c r="Q23" i="1"/>
  <c r="S23" i="1" s="1"/>
  <c r="S22" i="1"/>
  <c r="Q19" i="1"/>
  <c r="S19" i="1" s="1"/>
  <c r="Q14" i="1"/>
  <c r="S14" i="1" s="1"/>
  <c r="Q13" i="1"/>
  <c r="S13" i="1" s="1"/>
  <c r="Q12" i="1"/>
  <c r="S12" i="1" s="1"/>
  <c r="Q7" i="1"/>
  <c r="S7" i="1" s="1"/>
  <c r="Q6" i="1"/>
  <c r="S6" i="1" s="1"/>
  <c r="Q15" i="1"/>
  <c r="S15" i="1" s="1"/>
  <c r="Q33" i="1" l="1"/>
  <c r="Q32" i="1" l="1"/>
  <c r="Q31" i="1"/>
  <c r="S31" i="1" s="1"/>
  <c r="Q30" i="1"/>
  <c r="S30" i="1" s="1"/>
  <c r="Q29" i="1"/>
  <c r="S29" i="1" s="1"/>
  <c r="Q28" i="1"/>
  <c r="S28" i="1" s="1"/>
  <c r="Q27" i="1"/>
  <c r="S27" i="1" s="1"/>
  <c r="Q26" i="1"/>
  <c r="S26" i="1" s="1"/>
  <c r="Q20" i="1"/>
  <c r="S20" i="1" s="1"/>
  <c r="Q18" i="1"/>
  <c r="S18" i="1" s="1"/>
  <c r="Q17" i="1"/>
  <c r="S17" i="1" s="1"/>
  <c r="Q16" i="1"/>
  <c r="S16" i="1" s="1"/>
  <c r="Q11" i="1"/>
  <c r="S11" i="1" s="1"/>
  <c r="Q10" i="1"/>
  <c r="S10" i="1" s="1"/>
  <c r="Q9" i="1"/>
  <c r="S9" i="1" s="1"/>
</calcChain>
</file>

<file path=xl/sharedStrings.xml><?xml version="1.0" encoding="utf-8"?>
<sst xmlns="http://schemas.openxmlformats.org/spreadsheetml/2006/main" count="427" uniqueCount="245">
  <si>
    <t>Identifikace oblasti podpory</t>
  </si>
  <si>
    <t>Zacílení výzvy</t>
  </si>
  <si>
    <t>Základní plánované údaje o výzvě</t>
  </si>
  <si>
    <t>Cíl politiky</t>
  </si>
  <si>
    <t>Specifický cíl</t>
  </si>
  <si>
    <t xml:space="preserve">Číslo výzvy </t>
  </si>
  <si>
    <t>Opatření</t>
  </si>
  <si>
    <t>Upřesnění zacílení výzvy</t>
  </si>
  <si>
    <t>Příjemci</t>
  </si>
  <si>
    <t>Území realizace</t>
  </si>
  <si>
    <t>Druh výzvy</t>
  </si>
  <si>
    <t>Plánované datum vyhlášení výzvy</t>
  </si>
  <si>
    <t xml:space="preserve">Předpokládané datum zahájení příjmu žádostí </t>
  </si>
  <si>
    <t>Předpokládané datum ukončení příjmu žádostí</t>
  </si>
  <si>
    <t>Míra podpory dle PrŽaP21+</t>
  </si>
  <si>
    <t>Alokace plánové výzvy (podpora; Kč)</t>
  </si>
  <si>
    <t>Model hodnocení</t>
  </si>
  <si>
    <t>Číslo SC</t>
  </si>
  <si>
    <t>Název SC</t>
  </si>
  <si>
    <t>číslo opatření</t>
  </si>
  <si>
    <t>Název opatření</t>
  </si>
  <si>
    <t>Míra podpory</t>
  </si>
  <si>
    <t>Celková alokace (CZV*)</t>
  </si>
  <si>
    <t>Z toho příspěvek Unie</t>
  </si>
  <si>
    <t>Z toho národní spolufinancování</t>
  </si>
  <si>
    <t>Zelenější, nízkouhlíková Evropa díky podpoře přechodu na čistou a spravedlivou energii, zelených a modrých investic, oběhového hospodářství, přizpůsobení se změnám klimatu a prevence řízení rizik</t>
  </si>
  <si>
    <t>1.1</t>
  </si>
  <si>
    <t>Podpora energetické účinnosti a snižování emisí skleníkových plynů</t>
  </si>
  <si>
    <t>1.2</t>
  </si>
  <si>
    <t>Podpora energie z obnovitelných zdrojů v souladu se směrnicí (EU) 2018/2001, včetně kritérií udržitelnosti stanovených v uvedené směrnici</t>
  </si>
  <si>
    <t>1.3</t>
  </si>
  <si>
    <t>Podpora přizpůsobení se změně klimatu, prevence rizika katastrof a odolnosti vůči nim s přihlédnutím k ekosystémovým přístupům</t>
  </si>
  <si>
    <t>1.5</t>
  </si>
  <si>
    <t>1.6</t>
  </si>
  <si>
    <t>Posilování ochrany a zachování přírody, biologické rozmanitosti a zelené infrastruktury, a to i v městských oblastech, a snižování všech forem znečištění</t>
  </si>
  <si>
    <t>1.4</t>
  </si>
  <si>
    <t>Podpora přístupu k vodě a udržitelné hospodaření s vodou</t>
  </si>
  <si>
    <t>Název výzvy</t>
  </si>
  <si>
    <t>Zdůvodnění</t>
  </si>
  <si>
    <t>jednokolový</t>
  </si>
  <si>
    <t>dle PD</t>
  </si>
  <si>
    <t>Celá ČR</t>
  </si>
  <si>
    <t>průběžná</t>
  </si>
  <si>
    <t xml:space="preserve"> 14.09.2022</t>
  </si>
  <si>
    <t>bez omezení, dle PrŽaP</t>
  </si>
  <si>
    <t>kolová</t>
  </si>
  <si>
    <t>1.6.8</t>
  </si>
  <si>
    <t>odstranění rizik kontaminace ohrožující lidské zdraví, vodní zdroje nebo ekosystémy</t>
  </si>
  <si>
    <t>v závislosti na typu žadatele a délce udržitelnosti (viz PrŽaP) 50 - 85 %, příp. dle VP / de minimis</t>
  </si>
  <si>
    <t>008</t>
  </si>
  <si>
    <t>MŽP_8. výzva, SC 1.1, opatření 1.1.2, průběžná</t>
  </si>
  <si>
    <t>1.1.2</t>
  </si>
  <si>
    <t>Snížení energetické náročnosti/zvýšení účinnosti technologických procesů</t>
  </si>
  <si>
    <t>Energetické úspory ve veřejné infrastruktuře (zvláště gastro a prádelenský provoz  ve zdravotnictví, školství a sociálních službách)</t>
  </si>
  <si>
    <t xml:space="preserve"> 24.08.2022</t>
  </si>
  <si>
    <t xml:space="preserve">50 %, příp. dle VP / de minimis do 50 % </t>
  </si>
  <si>
    <t>009</t>
  </si>
  <si>
    <t>MŽP_9. výzva, SC 1.1, opatření 1.1.2, průběžná</t>
  </si>
  <si>
    <t>Celá ČR mimo území hl. m. Prahy</t>
  </si>
  <si>
    <t>011</t>
  </si>
  <si>
    <t>MŽP_11. výzva, SC 1.2, opatření 1.2.1 a 1.2.2, průběžná</t>
  </si>
  <si>
    <t>1.2.1
1.2.2</t>
  </si>
  <si>
    <t>Podpora není určena pro obce s počtem obyvatel menším nebo rovno 3000 (k 1. 1. 2022 dle údajů ČSÚ), které realizují fotovoltaické systémy instalované na střešní konstrukci nebo na obvodové zdi budovy, spojené se zemí pevným základem a evidované v katastru nemovitostí, včetně přístřešků (např. pro automobily, stavební techniku, skladování materiálu atp.). Obce s počtem obyvatel menším než 3000 budou podpořeny v rámci Modernizačního fondu.</t>
  </si>
  <si>
    <t>005</t>
  </si>
  <si>
    <t>Projektové schéma</t>
  </si>
  <si>
    <t>022</t>
  </si>
  <si>
    <t>MŽP_22. výzva, SC 1.3, opatření 1.3.5, průběžná</t>
  </si>
  <si>
    <t>1.3.5</t>
  </si>
  <si>
    <t>Podpora preventivních opatření proti povodním a suchu, zejména budování, rozšíření, zkvalitnění a obnova monitorovacích, předpovědních, hlásných, výstražných a varovných systémů; zpracování digitálních povodňových plánů, zpracování analýzy odtokových poměrů</t>
  </si>
  <si>
    <t>Budování a modernizace komplexního systému předpovědní služby zahrnující budování a modernizaci měřicích sítí, infrastruktury a nástrojů systémů včasné výstrahy na celostátní úrovni; zpracování podkladů pro stanovení záplavových území (ZÚ)</t>
  </si>
  <si>
    <t xml:space="preserve"> 16.11.2022</t>
  </si>
  <si>
    <t>023</t>
  </si>
  <si>
    <t>MŽP_23. výzva, SC 1.3, opatření 1.3.8, průběžná</t>
  </si>
  <si>
    <t>1.3.8</t>
  </si>
  <si>
    <t>Obnova stability svahů, stabilizace a sanace extrémních svahových nestabilit vzniklých v důsledku přírodních jevů</t>
  </si>
  <si>
    <t>stabilizování a sanace svahových nestabilit a skalních řícení atd.</t>
  </si>
  <si>
    <t xml:space="preserve"> 07.09.2022</t>
  </si>
  <si>
    <t>020</t>
  </si>
  <si>
    <t>MŽP_20. výzva, SC 1.3, opatření 1.3.10, průběžná</t>
  </si>
  <si>
    <t>1.3.10</t>
  </si>
  <si>
    <t>Prevence a řízení antropogenních rizik</t>
  </si>
  <si>
    <t>09.11.2022</t>
  </si>
  <si>
    <t xml:space="preserve"> 09.11.2022</t>
  </si>
  <si>
    <t>025</t>
  </si>
  <si>
    <t>MŽP_25. výzva, Projektové schéma SC 1.4 průběžná</t>
  </si>
  <si>
    <t>1.4.1 a 1.4.4</t>
  </si>
  <si>
    <t>Projektové schéma na administraci projektů opatření 1.4.1  (A)  domovní čistírny odpadních voda  a 1.4.4 (B)  Průzkum, posílení a budování zdrojů pitné vody</t>
  </si>
  <si>
    <t>9.11.2022</t>
  </si>
  <si>
    <t>002</t>
  </si>
  <si>
    <r>
      <t>MŽP_2. výzva, SC 1.4, opatření 1.4.1 průběžná</t>
    </r>
    <r>
      <rPr>
        <strike/>
        <sz val="11"/>
        <rFont val="Calibri"/>
        <family val="2"/>
        <charset val="238"/>
        <scheme val="minor"/>
      </rPr>
      <t xml:space="preserve"> </t>
    </r>
  </si>
  <si>
    <t>1.4.1</t>
  </si>
  <si>
    <t xml:space="preserve">Výstavba čistíren odpadních vod; dobudování a výstavba kanalizací </t>
  </si>
  <si>
    <t>výstavba centrální  ČOV (popř. decentralizované ČOV) a výstavba/dostavba kanalizace  za účelem napojení nových obyvatel na kanalizaci, opatření je možné mezi sebou kombinovat</t>
  </si>
  <si>
    <t>15.08.2022</t>
  </si>
  <si>
    <t>Podpora přechodu na oběhové hospodářství účinně využívající zdroje</t>
  </si>
  <si>
    <t>004</t>
  </si>
  <si>
    <t>MŽP_4. výzva, SC 1.5, opatření 1.5.1., 1.5.2., 1.5.4., 1.5.5., 1.5.7., 1.5.8., průběžná</t>
  </si>
  <si>
    <t xml:space="preserve"> 17.08.2022</t>
  </si>
  <si>
    <t>014</t>
  </si>
  <si>
    <t>007</t>
  </si>
  <si>
    <t>1.6.1</t>
  </si>
  <si>
    <t>012</t>
  </si>
  <si>
    <t>MŽP_12. výzva, SC 1.6, opatření 1.6.4, průběžná</t>
  </si>
  <si>
    <t>1.6.4</t>
  </si>
  <si>
    <t>Náhrada nebo rekonstrukce stacionárních zdrojů znečišťování ovzduší včetně realizace dodatečných technologií a změny technologických postupů</t>
  </si>
  <si>
    <t>Pouze pro subjekty (příjemce), jejichž průmyslový stacionární zdroj znečištění ovzduší byl v aktualizovaném programu zlepšování kvality ovzduší identifikován jako významný z pohledu příspěvku k úrovni znečištění ovzduší</t>
  </si>
  <si>
    <t>50 % + 35 % (imisně významné stacionár. zdroje), příp. dle VP / de minimis 50 (85)%</t>
  </si>
  <si>
    <t>013</t>
  </si>
  <si>
    <t>MŽP_13. výzva, SC 1.6, opatření 1.6.5, průběžná</t>
  </si>
  <si>
    <t>1.6.5</t>
  </si>
  <si>
    <t xml:space="preserve">Pořízení a modernizace systémů pro posuzování a vyhodnocení úrovně znečištění ovzduší a souvisejících meteorologických aspektů a pořízení a modernizace systémů pro archivaci a zpracování údajů o znečišťování ovzduší </t>
  </si>
  <si>
    <t>17.08.2022</t>
  </si>
  <si>
    <r>
      <t xml:space="preserve">
1.6.5 - 100 %, příp. dle VP / de minimis</t>
    </r>
    <r>
      <rPr>
        <strike/>
        <sz val="11"/>
        <rFont val="Calibri"/>
        <family val="2"/>
        <charset val="238"/>
        <scheme val="minor"/>
      </rPr>
      <t xml:space="preserve">
</t>
    </r>
  </si>
  <si>
    <t>Odstranění rizik kontaminace ohrožující lidské zdraví, vodní zdroje nebo ekosystémy a rekultivace starých skládek</t>
  </si>
  <si>
    <t>016</t>
  </si>
  <si>
    <t>MŽP_16. výzva, SC 1.6, opatření 1.6.8, průběžná</t>
  </si>
  <si>
    <t>rekultivace starých skládek</t>
  </si>
  <si>
    <t>07.09.2022</t>
  </si>
  <si>
    <t>85 %, příp. dle VP / de minimis</t>
  </si>
  <si>
    <t>027</t>
  </si>
  <si>
    <t>MŽP_27. výzva, SC 1.6, Opatření 1.6.1, průběžná</t>
  </si>
  <si>
    <t>Podpora přírodních stanovišť a druhů a péče o nejcennější části přírody a krajiny</t>
  </si>
  <si>
    <t>Monitoring ekosystémů, stanovišť a druhů, sběr podkladů, zpracování koncepčních dokumentů pro péči o chráněná území, zajištění územní ochrany chráněných území</t>
  </si>
  <si>
    <t xml:space="preserve">resortní organizace ochrany přírody MŽP </t>
  </si>
  <si>
    <t>Území celé České republiky</t>
  </si>
  <si>
    <t>31.10.2022</t>
  </si>
  <si>
    <t>100 % z celkových způsobilých přímých nákladů na zaměstnance ,
do 40 % financování všech ostatních způsobilých nákladů</t>
  </si>
  <si>
    <t>028</t>
  </si>
  <si>
    <t>MŽP_28. výzva, SC 1.6, Opatření 1.6.1, průběžná</t>
  </si>
  <si>
    <t xml:space="preserve">Péče o přírodní stanoviště a druhy, opatření na podporu ohrožených druhů, péče o chráněná území, omezení šíření invazních nepůvodních a expanzivních druhů, návštěvnická infrastruktura sloužící k usměrnění návštěvníků v chráněných územích a zvýšení povědomí o problematice ochrany přírody </t>
  </si>
  <si>
    <t xml:space="preserve">dle PrŽaP, s výjimkou resortních organizací ochrany přírody MŽP </t>
  </si>
  <si>
    <t>v závislosti na typu aktivity 
70 % - 100 %</t>
  </si>
  <si>
    <t>029</t>
  </si>
  <si>
    <t>MŽP_29. výzva, SC 1.6, Opatření 1.6.1, průběžná</t>
  </si>
  <si>
    <t>Péče o chráněná území, návštěvnická infrastruktura sloužící k usměrnění návštěvníků v chráněných územích a zvýšení povědomí o problematice ochrany přírody</t>
  </si>
  <si>
    <t>NP, CHKO, NPR, NPP, PP, PR a lokality soustavy Natura 2000, včetně ochranného pásma</t>
  </si>
  <si>
    <t>030</t>
  </si>
  <si>
    <t>MŽP_30. výzva, SC 1.6, Opatření 1.6.1, průběžná</t>
  </si>
  <si>
    <t>kraje</t>
  </si>
  <si>
    <t>031</t>
  </si>
  <si>
    <t>MŽP_31. výzva, SC 1.6, Opatření 1.6.2, průběžná</t>
  </si>
  <si>
    <t>1.6.2</t>
  </si>
  <si>
    <t>Zprůchodnění migračních překážek pro živočichy</t>
  </si>
  <si>
    <t>Zprůchodnění migračních překážek pro vodní a suchozemské živočichy a opatření k omezování jejich úmrtnosti</t>
  </si>
  <si>
    <t>v závislosti na typu projektu 
70 % - 100 %</t>
  </si>
  <si>
    <t>ZMV - jednotkové náklady - dle technické kvality podporovaného opatření</t>
  </si>
  <si>
    <t>Úprava ke dni</t>
  </si>
  <si>
    <t>Zdůvodnění změn výzev a zadání výzev do HMG dle Metodického pokynu Výzvy, hodnocení a výběru projektů v období 2021-2027</t>
  </si>
  <si>
    <t>019</t>
  </si>
  <si>
    <t>MŽP_19. výzva, SC 1.3, opatření 1.3.3 a 1.3.4, průběžná</t>
  </si>
  <si>
    <t xml:space="preserve">
1.3.3, 1.3.4</t>
  </si>
  <si>
    <t>Realizace přírodě blízkých protipovodňových opatření a opatření zaměřených na nakládání se srážkovými vodami</t>
  </si>
  <si>
    <t>1.3.3 - 85 % + 15 % (realizace opatření podporujících přirozený tlumivý rozliv povodní v nivách, realizace přírodě blízkých opatření a uvolňování území ohrožených povodněmi), příp. dle VP /de minimis; 
1.3.4 - 85 % + 10 % (propojené systémy prvků modrozelené infrastruktury), redukce na 30 % (projekty zaměřené na hospodaření se srážkovou vodou mimo území se stávající zástavbou; budování propustných zpevněných povrchů a řešící odtok srážkové vody z nových veřejných budov a objektů; budování akumulačních nádrží na zachytávání srážkových vod, které budou využívány pro zálivku hřišť), příp. dle VP / de minimis</t>
  </si>
  <si>
    <t>Rok 2022</t>
  </si>
  <si>
    <t>Rok 2023</t>
  </si>
  <si>
    <t>037</t>
  </si>
  <si>
    <t xml:space="preserve">
MŽP_37. výzva, SC 1.1, kolová na komplexní projekty pro MRR</t>
  </si>
  <si>
    <t>1.1.1 v kombinaci s  1.1.3, 1.1.4, 1.2.1</t>
  </si>
  <si>
    <r>
      <t xml:space="preserve">Snížení energetické náročnosti veřejných budov a veřejné
infrastruktury v kombinaci s:                                               </t>
    </r>
    <r>
      <rPr>
        <i/>
        <sz val="11"/>
        <rFont val="Calibri"/>
        <family val="2"/>
        <charset val="238"/>
        <scheme val="minor"/>
      </rPr>
      <t>Zlepšení kvality vnitřního prostředí veřejných budov,                                               Zvýšení adaptability veřejných budov na změnu klimatu,                        
Výstavba a rekonstrukce obnovitelných zdrojů energie pro veřejné budovy</t>
    </r>
  </si>
  <si>
    <t xml:space="preserve">Komplexní projekty - podpora revitalizace budov veřejného sektoru s cílem snížení konečné spotřeby
energie a úspory primární energie z neobnovitelných zdrojů, podpory OZE a zlepšení kvality vnitřního prostředí budov.  </t>
  </si>
  <si>
    <t>01.03.2023</t>
  </si>
  <si>
    <t>3.4.2023</t>
  </si>
  <si>
    <t xml:space="preserve">ZMV - jednotkové náklady </t>
  </si>
  <si>
    <t>038</t>
  </si>
  <si>
    <t xml:space="preserve">
MŽP_38. výzva, SC 1.1, kolová na komplexní projekty pro PR</t>
  </si>
  <si>
    <r>
      <t xml:space="preserve">Snížení energetické náročnosti veřejných budov a veřejné
infrastruktury v kombinaci s:                                               </t>
    </r>
    <r>
      <rPr>
        <i/>
        <sz val="11"/>
        <rFont val="Calibri"/>
        <family val="2"/>
        <charset val="238"/>
        <scheme val="minor"/>
      </rPr>
      <t>Zlepšení kvality vnitřního prostředí veřejných budov,                                               Zvýšení adaptability veřejných budov na změnu klimatu,                       Výstavba a rekonstrukce obnovitelných zdrojů energie pro veřejné budovy</t>
    </r>
  </si>
  <si>
    <t>039</t>
  </si>
  <si>
    <t>MŽP_39. výzva, SC 1.3, Opatření 1.3.1, průběžná</t>
  </si>
  <si>
    <t>1.3.1</t>
  </si>
  <si>
    <t>Podpora přírodě blízkých opatření v krajině a sídlech</t>
  </si>
  <si>
    <t>Úprava lesních porostů směrem k přirozené struktuře a druhové skladbě za účelem posílení jejich stability</t>
  </si>
  <si>
    <t>Průběžná</t>
  </si>
  <si>
    <t>28.6.2023</t>
  </si>
  <si>
    <t>032</t>
  </si>
  <si>
    <t>MŽP_32. výzva, SC 1.3, Opatření 1.3.1, průběžná</t>
  </si>
  <si>
    <t>Zakládání a obnova sídelní zeleně; Odstranění či eliminace negativních funkcí odvodňovacích zařízení v krajině</t>
  </si>
  <si>
    <t>18.1.2023</t>
  </si>
  <si>
    <t>v závislosti na typu projektu
85 % - 100 %</t>
  </si>
  <si>
    <t>036</t>
  </si>
  <si>
    <t>MŽP_36. výzva, SC 1.3, Opatření 1.3.4, průběžná</t>
  </si>
  <si>
    <t>1.3.4</t>
  </si>
  <si>
    <t>Realizace opatření ke zpomalení odtoku, pro vsak, retenci a akumulaci srážkové vody vč. jejího dalšího využití; realizace zelených střech; opatření na využití šedé vody; opatření pro řízenou dotaci podzemních vod</t>
  </si>
  <si>
    <t>Vybudování technologie pro akumulaci, úpravu, a rozvod šedých a srážkových  vod v budovách za účelem splachování a dalších relevantních užití.</t>
  </si>
  <si>
    <t>1.2.2023</t>
  </si>
  <si>
    <t>033</t>
  </si>
  <si>
    <t>034</t>
  </si>
  <si>
    <t>MŽP_34. výzva, SC 1.6, Opatření 1.6.7 kolová</t>
  </si>
  <si>
    <t>1.6.7</t>
  </si>
  <si>
    <t>Průzkum rozsahu znečištění horninového prostředí a rizik s ním
spojených, včetně návrhu efektivního řešení</t>
  </si>
  <si>
    <t>Průzkum rozsahu znečištění horninového prostředí a rizik s ním spojených, včetně návrhu efektivního řešení</t>
  </si>
  <si>
    <t>85%,  příp. dle VP / de minimis</t>
  </si>
  <si>
    <t>035</t>
  </si>
  <si>
    <t>MŽP_35. výzva, SC 1.6, Opatření 1.6.8, kolová</t>
  </si>
  <si>
    <t>Odstranění rizik kontaminace ohrožující lidské zdraví, vodní zdroje
nebo ekosystémy a rekultivace starých skládek</t>
  </si>
  <si>
    <t>1.6.2023</t>
  </si>
  <si>
    <t>15.6.2023</t>
  </si>
  <si>
    <t>Číslo výzvy</t>
  </si>
  <si>
    <t>003</t>
  </si>
  <si>
    <t>010</t>
  </si>
  <si>
    <t>SC</t>
  </si>
  <si>
    <t xml:space="preserve">Změna spočívá v přidání nových výzev. Důvodem zařazení výzev do harmonogramu je stav připravenosti projektů ve SC 1.6, a to pro vybrané aktivity v opatření 1.6.1 Podpora přírodních stanovišť a druhů a péče o nejcennější části přírody a krajiny (výzvy č. 27, 28, 29 a 30) a opatření 1.6.2 Zprůchodnění migračních překážek pro živočichy (výzva č. 31) </t>
  </si>
  <si>
    <t>Změna spočívá ve zkrácení termínu pro příjem žádostí a současně navýšení alokace výzvy z důvodu zaznamenaného velkého zájmu žadatelů ve vyhlášených opatřeních. Dále změna spočívá v omezení podporovaných opatření 1.5.1, 1.5.2, 1.5.4 a 1.5.5 z důvodu významného překročení dílčích alokací výzvy na daná opatření. Podpora předmětných opatření bude nově umožněna pouze pro žádosti o podporu podané do dne 22. 11. 2022. Ode dne 23. 11. 2022 je umožněna podpora pouze v nově omezené podobě definované výzvou. Cílem Řídicího orgánu je rozdělit prostředky alokované na daná opatřené žadatelům v průběhu celého programového období a nikoli v rámci první výzvy. Řídicí orgán zvažuje zařazení další výzvy na daná opatření v druhé polovině roku 2023. Změna nemá z hlediska administrace v MS2021+ na žadatele/příjemce negativní dopad.</t>
  </si>
  <si>
    <t>Změna spočívá v posunu termínu ukončení příjmu žádostí na 5. 10. 2022 z důvodu vyčerpané alokace daných výzev.</t>
  </si>
  <si>
    <t xml:space="preserve">Změna spočívá v posunu termínu vyhlášení výzvy (příjmu žádostí) a zároveň v odpovídajícím posunu termínu ukončení příjmu žádostí, dále v bližším upřesnění zacílení výzvy. Důvodem posunu výzvy je zajištění nutných administativních kroků vedoucích ke spuštění projektového schématu. </t>
  </si>
  <si>
    <t>Změna spočívá ve vyjmutí opatření 1.5.10 (chemická recyklace) z výzvy. Na základě diskuze z 1. Monitorovacím výboru OPŽP21+ bylo rozhodnuto, že dojde ke zpracování materiálu/studie pro nastavení rozsahu výzev zaměřených na opatření 1.5.10 Budování a modernizace řízení pro chemickou recyklaci odpadu (dostupné metody, definice a potenciál s ohledem na zpracované materiály). Z tohoto důvodu nebude toto opatření součástí 14. výzvy a bude přesunuto do výzvy příští, která je předběžně plánována na polovinu roku 2023.</t>
  </si>
  <si>
    <t>Změna spočívá ve zpřesnění čísel opatření a zacílení výzev na projektová schémata využívající zjednodušené metody vykazování a to na opatření 1.3.1, 1.3.2 u SC 1.3 a na opatření 1.6.1 u SC 1.6. Projektová schémata budou využita a jsou schválena pouze v rámci opatření 1.3.1, 1.3.2 a 1.6.1.</t>
  </si>
  <si>
    <t>Výzvy jsou do harmonogramu výzev zařazeny v kratším termínu, než je stanoveno v Metodickém pokynu Výzvy, hodnocení a výběru projektů v období 2021-2027, s ohledem na připravenost projektů a zpoždění startu programu 2021-2027.</t>
  </si>
  <si>
    <t>1.1, 1.2</t>
  </si>
  <si>
    <t>výzva vyhlášená v předešlém roce která pokračuje do roku 2023, příp. dále</t>
  </si>
  <si>
    <r>
      <rPr>
        <sz val="14"/>
        <color theme="1"/>
        <rFont val="Calibri"/>
        <family val="2"/>
        <charset val="238"/>
        <scheme val="minor"/>
      </rPr>
      <t xml:space="preserve">** </t>
    </r>
    <r>
      <rPr>
        <u/>
        <sz val="11"/>
        <rFont val="Calibri"/>
        <family val="2"/>
        <charset val="238"/>
        <scheme val="minor"/>
      </rPr>
      <t xml:space="preserve">Přechodové regiony: </t>
    </r>
    <r>
      <rPr>
        <sz val="11"/>
        <rFont val="Calibri"/>
        <family val="2"/>
        <charset val="238"/>
        <scheme val="minor"/>
      </rPr>
      <t xml:space="preserve">
• Střední Čechy – Středočeský kraj
• Jihozápad – Plzeňský, Jihočeský kraj
• Jihovýchod – Jihomoravský kraj, Kraj Vysočina 
</t>
    </r>
    <r>
      <rPr>
        <u/>
        <sz val="11"/>
        <rFont val="Calibri"/>
        <family val="2"/>
        <charset val="238"/>
        <scheme val="minor"/>
      </rPr>
      <t xml:space="preserve">Méně rozvinuté regiony: </t>
    </r>
    <r>
      <rPr>
        <sz val="11"/>
        <rFont val="Calibri"/>
        <family val="2"/>
        <charset val="238"/>
        <scheme val="minor"/>
      </rPr>
      <t xml:space="preserve">
• Severozápad – Ústecký a Karlovarský kraj
• Severovýchod – Pardubický, Liberecký a Královéhradecký kraj
• Moravskoslezsko – Moravskoslezský kraj
• Střední Morava – Olomoucký a Zlínský kraj </t>
    </r>
  </si>
  <si>
    <r>
      <rPr>
        <sz val="14"/>
        <color theme="1"/>
        <rFont val="Calibri"/>
        <family val="2"/>
        <charset val="238"/>
        <scheme val="minor"/>
      </rPr>
      <t>*</t>
    </r>
    <r>
      <rPr>
        <sz val="11"/>
        <color theme="1"/>
        <rFont val="Calibri"/>
        <family val="2"/>
        <charset val="238"/>
        <scheme val="minor"/>
      </rPr>
      <t xml:space="preserve"> Jedná se o orientační částku dopočtenou na základě max. možné míry podpory v rámci dané výzvy. </t>
    </r>
  </si>
  <si>
    <r>
      <t>Celá ČR mimo území hl. m. Prahy - Méně rozvinuté regiony</t>
    </r>
    <r>
      <rPr>
        <sz val="14"/>
        <rFont val="Calibri"/>
        <family val="2"/>
        <charset val="238"/>
        <scheme val="minor"/>
      </rPr>
      <t>**</t>
    </r>
  </si>
  <si>
    <r>
      <t>Celá ČR mimo území hl. m. Prahy - Přechodové regiony</t>
    </r>
    <r>
      <rPr>
        <sz val="14"/>
        <rFont val="Calibri"/>
        <family val="2"/>
        <charset val="238"/>
        <scheme val="minor"/>
      </rPr>
      <t>**</t>
    </r>
  </si>
  <si>
    <r>
      <t>Přechodové regiony</t>
    </r>
    <r>
      <rPr>
        <sz val="14"/>
        <rFont val="Calibri"/>
        <family val="2"/>
        <charset val="238"/>
        <scheme val="minor"/>
      </rPr>
      <t>**</t>
    </r>
  </si>
  <si>
    <r>
      <t>Méně rozvinuté regiony</t>
    </r>
    <r>
      <rPr>
        <sz val="14"/>
        <rFont val="Calibri"/>
        <family val="2"/>
        <charset val="238"/>
        <scheme val="minor"/>
      </rPr>
      <t>**</t>
    </r>
  </si>
  <si>
    <t>MŽP_33. výzva, SC 1.6, Opatření 1.6.1, 1.6.3, průběžná</t>
  </si>
  <si>
    <t>1.6.1, 1.6.3</t>
  </si>
  <si>
    <t>1.6.1 Podpora přírodních stanovišť a druhů a péče o nejcennější části přírody a krajiny;
1.6.3 Modernizace a rozvoj záchranných stanic a záchranných center CITES pro ohrožené druhy živočichů.</t>
  </si>
  <si>
    <t>Podaktivita 1.6.1.1.2 Předcházení, minimalizace a náprava škod způsobených vybranými zvláště chráněnými druhy živočichů  - pouze pro projekty v projekty v režimu de minimis podle nařízení Komise (EU) č. 1408/2013 – maximálně do výše 20 000 EUR;                                                                                             
Modernizace a rozvoj záchranných stanic a center CITES pro ohrožené živočichy.</t>
  </si>
  <si>
    <t>Pro opatření 1.6.1 subjekty činné v odvětví zemědělské prvovýroby bez ohledu na právní formu;     
Pro opatření 1.6.3 subjekty, které mají platné rozhodnutí MŽP o povolení provozování záchranné stanice; subjekty, které mají povolení k provozování záchranného centra CITES ve smyslu § 29 zákona č. 100/2004 Sb., o obchodování s ohroženými druhy živočichů a rostlin.</t>
  </si>
  <si>
    <t>1.6.1. - 100%, příp. dle de minimis;                  
1.6.3. - 80 %</t>
  </si>
  <si>
    <t xml:space="preserve">Změna spočívá ve snížení alokace výzvy a rozšíření podporovaných opatření o opatření 1.6.1 Podpora přírodních stanovišť a druhů a péče o nejcennější části přírody a krajiny. S ohledem na současný rozsah škod způsobených zvláště chráněnými druhy živočichů na hospodářských zvířatech je brzké vyhlášení této výzvy pro Ministerstvo životního prostředí zásadní. Alokace byla snížena z důvodu nutnosti pozdějšího využití alokace určené na SC v další plánované výzvě podporující stejné opatření. </t>
  </si>
  <si>
    <t xml:space="preserve">11.10.2022
</t>
  </si>
  <si>
    <t>1.5.1, 1.5.2, 1.5.4,
1.5.5, 1.5.7, 1.5.8</t>
  </si>
  <si>
    <t>kompostéry; RE-USE centra; vratné nádobí a obaly, sběrné dvory, door-to-door systémy,  PAYT, čistírenské kaly, materiálové využití odpadů, opatření je možné mezi sebou kombinovat</t>
  </si>
  <si>
    <t>40</t>
  </si>
  <si>
    <t>MŽP_40. výzva, SC 1.1, Opatření 1.1.5, průběžná fázovací</t>
  </si>
  <si>
    <t>1.1.5</t>
  </si>
  <si>
    <t>Výstavba nových veřejných budov, které budou splňovat parametry pro pasivní nebo plusové budovy</t>
  </si>
  <si>
    <t>Výzva je určena pouze pro projekty ze 163. výzvy Operačního programu Životní prostředí 2014–2020, které byly schváleny Řídicím orgánem k fázování.</t>
  </si>
  <si>
    <t>041</t>
  </si>
  <si>
    <t>MŽP_41. výzva, SC 1.6, Opatření 1.6.1, průběžná</t>
  </si>
  <si>
    <t>Podaktivita 1.6.1.1.2 Předcházení, minimalizace a náprava škod způsobených vybranými zvláště chráněnými druhy živočichů  - pouze pro projekty realizované v souladu s Pokyny ke státní podpoře v odvětvích zemědělství a lesnictví a ve venkovských oblastech (2022/C 485/01).</t>
  </si>
  <si>
    <t>subjekty činné v odvětví zemědělské prvovýroby, které naplňují definici malého nebo středního podniku bez ohledu na právní formu</t>
  </si>
  <si>
    <t>22.2.2023</t>
  </si>
  <si>
    <t>03.02.2023</t>
  </si>
  <si>
    <t xml:space="preserve">Kompostéry pro předcházení vzniku komunálních odpadů
RE-USE centra pro opětovné použití výrobků včetně aktivit pro opravy a prodlužování životnosti výrobků, podpora prevence vzniku odpadu
Podpora prevence vzniku odpadů z jednorázového nádobí nebo jednorázových obalů
Výstavba a modernizace sběrných dvorů, doplnění a zefektivnění systému odděleného sběru/svozu zejména komunálních odpadů včetně podpory door-to-door systémů a zavádění systémů PAYT ("Pay-as-You-Throw")
Budování zařízení pro úpravu a zpracování čistírenských odpadních kalů z čistíren odpadních vod včetně úpravy vyčištěných odpadních vod pro jejich opětovné využívání
Výstavba a modernizace zařízení pro materiálové využití odpadů
</t>
  </si>
  <si>
    <t>Výstavba a rekonstrukce obnovitelných zdrojů energie pro veřejné budovy
Výstavba a rekonstrukce obnovitelných zdrojů energie pro zajištění dodávek systémové energie ve veřejném sektoru</t>
  </si>
  <si>
    <t>Realizace protipovodňových opatření
Realizace opatření ke zpomalení odtoku, pro vsak, retenci a akumulaci srážkové vody vč. jejího dalšího využití; realizace zelených střech; opatření na využití šedé vody; opatření pro řízenou dotaci podzemních vod</t>
  </si>
  <si>
    <t xml:space="preserve">1.5.1 - 70 % + 15 % (kompostéry obsahující recyklát);
1.5.2 - 85 %;
1.5.4 , 
1.5.5 - 85 %, max. 50 % v případě pořízení svozového prostředku, příp. dle VP / de minimis;
1.5.7 a 1.5.8 - 85 %;
příp. dle VP / de minimis </t>
  </si>
  <si>
    <t xml:space="preserve">Změna spočívá v přidání nové výzvy do harmonogramu. Výzva je do harmonogramu výzev zařazena v kratším termínu, než je stanoveno v Metodickém pokynu Výzvy, hodnocení a výběru projektů v období 2021-2027, s ohledem na současný rozsah škod způsobených zvláště chráněnými druhy živočichů na hospodářských zvířatech je brzké vyhlášení této výzvy pro Ministerstvo životního prostředí zásadní. Výzva je zaměřena na opatření pod probíhající notifikací. Text výzvy byl projednán Platformou pro přípravu výzvy. </t>
  </si>
  <si>
    <t xml:space="preserve">Změna spočívá v přidání nové výzvy do harmonogramu. Výzva je do harmonogramu výzev zařazena v kratším termínu, než je stanoveno v Metodickém pokynu Výzvy, hodnocení a výběru projektů v období 2021-2027, s ohledem na velkou poptávku novostaveb v pasivním standardu. Tato fázovaná výzva zároveň významným způsobem napomůže dočerpat alokaci ERDF v OPŽP 2014-2020. Text výzvy byl projednán Platformou pro přípravu výzvy. </t>
  </si>
  <si>
    <r>
      <rPr>
        <b/>
        <sz val="20"/>
        <rFont val="Calibri"/>
        <family val="2"/>
        <charset val="238"/>
        <scheme val="minor"/>
      </rPr>
      <t xml:space="preserve">Harmonogram výzev programu Životní prostředí 2021-2027 na rok 2023
</t>
    </r>
    <r>
      <rPr>
        <b/>
        <sz val="11"/>
        <rFont val="Calibri"/>
        <family val="2"/>
        <charset val="238"/>
        <scheme val="minor"/>
      </rPr>
      <t>verze k</t>
    </r>
    <r>
      <rPr>
        <b/>
        <sz val="11"/>
        <color rgb="FFFF0000"/>
        <rFont val="Calibri"/>
        <family val="2"/>
        <charset val="238"/>
        <scheme val="minor"/>
      </rPr>
      <t xml:space="preserve"> 24.02.2023</t>
    </r>
  </si>
  <si>
    <t>Změna spočívá v posun data ukončení příjmu žádostí ze dne 31. 7. 2023 na den 3. 3. 2023 z důvodu vyčerpání stanovené alokace výzvy registrovanými žádostmi. Změna výzvy nemá negativní dopad na způsob administrace registrovaných žádostí v MS2021+</t>
  </si>
  <si>
    <t xml:space="preserve">Změna spočívá v prodloužení data pro příjem žádostí o jeden měsíc z 28. 2. 2023 do 31. 3. 2023 z důvodu nedočerpání alokace výzvy. Cílem je umožnit žadatelům podat ještě připravované projekty. Dále dochází k formální opravě, upřesnění v oblasti informací o podmínkách veřejné podpory tak jsou obsažené v PRŽaP.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</si>
</sst>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_-* #,##0\ _K_č_-;\-* #,##0\ _K_č_-;_-* &quot;-&quot;??\ _K_č_-;_-@_-"/>
  </numFmts>
  <fonts count="27"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scheme val="minor"/>
    </font>
    <font>
      <sz val="10"/>
      <color theme="1"/>
      <name val="Calibri"/>
      <family val="2"/>
      <charset val="238"/>
      <scheme val="minor"/>
    </font>
    <font>
      <b/>
      <sz val="11"/>
      <name val="Calibri"/>
      <family val="2"/>
      <charset val="238"/>
      <scheme val="minor"/>
    </font>
    <font>
      <b/>
      <sz val="10"/>
      <color theme="1"/>
      <name val="Calibri"/>
      <family val="2"/>
      <charset val="238"/>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1"/>
      <name val="Calibri"/>
      <family val="2"/>
      <charset val="238"/>
    </font>
    <font>
      <sz val="10"/>
      <name val="Calibri"/>
      <family val="2"/>
      <charset val="238"/>
    </font>
    <font>
      <sz val="11"/>
      <color theme="1"/>
      <name val="Calibri"/>
      <family val="2"/>
      <charset val="238"/>
      <scheme val="minor"/>
    </font>
    <font>
      <b/>
      <sz val="20"/>
      <name val="Calibri"/>
      <family val="2"/>
      <charset val="238"/>
      <scheme val="minor"/>
    </font>
    <font>
      <sz val="11"/>
      <name val="Calibri"/>
      <family val="2"/>
      <charset val="238"/>
      <scheme val="minor"/>
    </font>
    <font>
      <strike/>
      <sz val="11"/>
      <name val="Calibri"/>
      <family val="2"/>
      <charset val="238"/>
      <scheme val="minor"/>
    </font>
    <font>
      <sz val="11"/>
      <name val="Segoe UI"/>
      <family val="2"/>
      <charset val="238"/>
    </font>
    <font>
      <u/>
      <sz val="11"/>
      <name val="Calibri"/>
      <family val="2"/>
      <charset val="238"/>
      <scheme val="minor"/>
    </font>
    <font>
      <b/>
      <sz val="11"/>
      <color rgb="FFFF0000"/>
      <name val="Calibri"/>
      <family val="2"/>
      <charset val="238"/>
      <scheme val="minor"/>
    </font>
    <font>
      <i/>
      <sz val="11"/>
      <name val="Calibri"/>
      <family val="2"/>
      <charset val="238"/>
      <scheme val="minor"/>
    </font>
    <font>
      <sz val="14"/>
      <color theme="1"/>
      <name val="Calibri"/>
      <family val="2"/>
      <charset val="238"/>
      <scheme val="minor"/>
    </font>
    <font>
      <sz val="14"/>
      <name val="Calibri"/>
      <family val="2"/>
      <charset val="238"/>
      <scheme val="minor"/>
    </font>
  </fonts>
  <fills count="12">
    <fill>
      <patternFill patternType="none"/>
    </fill>
    <fill>
      <patternFill patternType="gray125"/>
    </fill>
    <fill>
      <patternFill patternType="solid">
        <fgColor theme="4"/>
        <bgColor theme="4"/>
      </patternFill>
    </fill>
    <fill>
      <patternFill patternType="solid">
        <fgColor theme="5" tint="0.39997558519241921"/>
        <bgColor theme="5" tint="0.39997558519241921"/>
      </patternFill>
    </fill>
    <fill>
      <patternFill patternType="solid">
        <fgColor theme="9" tint="0.39997558519241921"/>
        <bgColor theme="9" tint="0.39997558519241921"/>
      </patternFill>
    </fill>
    <fill>
      <patternFill patternType="solid">
        <fgColor theme="4" tint="0.59999389629810485"/>
        <bgColor theme="4" tint="0.5999938962981048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s>
  <borders count="5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thin">
        <color auto="1"/>
      </right>
      <top/>
      <bottom style="thin">
        <color auto="1"/>
      </bottom>
      <diagonal/>
    </border>
    <border>
      <left style="thin">
        <color auto="1"/>
      </left>
      <right style="medium">
        <color indexed="64"/>
      </right>
      <top style="thin">
        <color indexed="64"/>
      </top>
      <bottom/>
      <diagonal/>
    </border>
    <border>
      <left style="thin">
        <color auto="1"/>
      </left>
      <right style="medium">
        <color auto="1"/>
      </right>
      <top style="thin">
        <color indexed="64"/>
      </top>
      <bottom style="medium">
        <color indexed="64"/>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style="thin">
        <color auto="1"/>
      </top>
      <bottom/>
      <diagonal/>
    </border>
    <border>
      <left/>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auto="1"/>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bottom style="hair">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164" fontId="17" fillId="0" borderId="0" applyFont="0" applyFill="0" applyBorder="0"/>
  </cellStyleXfs>
  <cellXfs count="275">
    <xf numFmtId="0" fontId="0" fillId="0" borderId="0" xfId="0"/>
    <xf numFmtId="0" fontId="0" fillId="0" borderId="0" xfId="0" applyAlignment="1">
      <alignment wrapText="1"/>
    </xf>
    <xf numFmtId="0" fontId="7" fillId="0" borderId="0" xfId="0" applyFont="1" applyAlignment="1">
      <alignment wrapText="1"/>
    </xf>
    <xf numFmtId="0" fontId="0" fillId="0" borderId="0" xfId="0" applyAlignment="1">
      <alignment horizontal="left"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wrapText="1"/>
    </xf>
    <xf numFmtId="0" fontId="8" fillId="0" borderId="0" xfId="0" applyFont="1" applyAlignment="1">
      <alignment horizontal="center" wrapText="1"/>
    </xf>
    <xf numFmtId="0" fontId="0" fillId="0" borderId="0" xfId="0" applyAlignment="1">
      <alignment horizontal="right" wrapText="1"/>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xf>
    <xf numFmtId="0" fontId="0" fillId="0" borderId="0" xfId="0" applyAlignment="1">
      <alignment vertical="center" wrapText="1"/>
    </xf>
    <xf numFmtId="0" fontId="12" fillId="2" borderId="5" xfId="0" applyFont="1" applyFill="1" applyBorder="1" applyAlignment="1">
      <alignment horizontal="center" vertical="center" wrapText="1"/>
    </xf>
    <xf numFmtId="0" fontId="6" fillId="8" borderId="0" xfId="0" applyFont="1" applyFill="1"/>
    <xf numFmtId="0" fontId="6" fillId="0" borderId="0" xfId="0" applyFont="1"/>
    <xf numFmtId="0" fontId="7" fillId="9" borderId="22" xfId="0" applyFont="1" applyFill="1" applyBorder="1" applyAlignment="1">
      <alignment horizontal="center"/>
    </xf>
    <xf numFmtId="0" fontId="7" fillId="9" borderId="21" xfId="0" applyFont="1" applyFill="1" applyBorder="1" applyAlignment="1">
      <alignment horizontal="center"/>
    </xf>
    <xf numFmtId="0" fontId="6" fillId="8" borderId="0" xfId="0" applyFont="1" applyFill="1" applyAlignment="1">
      <alignment horizontal="center" vertical="center"/>
    </xf>
    <xf numFmtId="49" fontId="8" fillId="0" borderId="12" xfId="0" applyNumberFormat="1"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7" fillId="5"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9" fontId="8" fillId="0" borderId="12" xfId="0" applyNumberFormat="1"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3" fontId="15" fillId="0" borderId="12" xfId="0" applyNumberFormat="1" applyFont="1" applyFill="1" applyBorder="1" applyAlignment="1">
      <alignment horizontal="center" vertical="center" wrapText="1"/>
    </xf>
    <xf numFmtId="0" fontId="15" fillId="0" borderId="13" xfId="0" applyFont="1" applyFill="1" applyBorder="1" applyAlignment="1">
      <alignment horizontal="center" vertical="center"/>
    </xf>
    <xf numFmtId="0" fontId="8" fillId="0" borderId="12" xfId="0" applyFont="1" applyFill="1" applyBorder="1" applyAlignment="1">
      <alignment vertical="center" wrapText="1"/>
    </xf>
    <xf numFmtId="49" fontId="8" fillId="0" borderId="11"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49" fontId="10" fillId="0" borderId="22" xfId="0" applyNumberFormat="1" applyFont="1" applyBorder="1" applyAlignment="1">
      <alignment horizontal="center" vertical="center" wrapText="1"/>
    </xf>
    <xf numFmtId="0" fontId="8" fillId="0" borderId="23" xfId="0" applyFont="1" applyBorder="1" applyAlignment="1">
      <alignment vertical="center" wrapText="1"/>
    </xf>
    <xf numFmtId="0" fontId="6" fillId="8" borderId="0" xfId="0" applyFont="1" applyFill="1" applyAlignment="1">
      <alignment horizontal="left" vertical="center"/>
    </xf>
    <xf numFmtId="0" fontId="6" fillId="0" borderId="0" xfId="0" applyFont="1" applyAlignment="1">
      <alignment horizontal="left" vertical="center"/>
    </xf>
    <xf numFmtId="0" fontId="8" fillId="0" borderId="22" xfId="0" applyFont="1" applyFill="1" applyBorder="1" applyAlignment="1">
      <alignment horizontal="left" vertical="top" wrapText="1"/>
    </xf>
    <xf numFmtId="3" fontId="0" fillId="0" borderId="0" xfId="0" applyNumberFormat="1" applyAlignment="1">
      <alignment horizontal="right" wrapText="1"/>
    </xf>
    <xf numFmtId="0" fontId="8" fillId="10" borderId="25" xfId="0" applyFont="1" applyFill="1" applyBorder="1" applyAlignment="1">
      <alignment vertical="center" wrapText="1"/>
    </xf>
    <xf numFmtId="49" fontId="8" fillId="10" borderId="25" xfId="0" applyNumberFormat="1" applyFont="1" applyFill="1" applyBorder="1" applyAlignment="1">
      <alignment horizontal="center" vertical="center" wrapText="1"/>
    </xf>
    <xf numFmtId="0" fontId="8" fillId="10" borderId="25" xfId="0" applyFont="1" applyFill="1" applyBorder="1" applyAlignment="1">
      <alignment horizontal="center" vertical="center" wrapText="1"/>
    </xf>
    <xf numFmtId="14" fontId="8" fillId="10" borderId="25" xfId="0" applyNumberFormat="1" applyFont="1" applyFill="1" applyBorder="1" applyAlignment="1">
      <alignment horizontal="center" vertical="center" wrapText="1"/>
    </xf>
    <xf numFmtId="3" fontId="8" fillId="10" borderId="25" xfId="0" applyNumberFormat="1" applyFont="1" applyFill="1" applyBorder="1" applyAlignment="1">
      <alignment horizontal="center" vertical="center" wrapText="1"/>
    </xf>
    <xf numFmtId="3" fontId="15" fillId="10" borderId="25" xfId="0" applyNumberFormat="1" applyFont="1" applyFill="1" applyBorder="1" applyAlignment="1">
      <alignment horizontal="center" vertical="center" wrapText="1"/>
    </xf>
    <xf numFmtId="0" fontId="15" fillId="10" borderId="24" xfId="0" applyFont="1" applyFill="1" applyBorder="1" applyAlignment="1">
      <alignment horizontal="center" vertical="center"/>
    </xf>
    <xf numFmtId="49" fontId="8" fillId="10" borderId="11" xfId="0" applyNumberFormat="1" applyFont="1" applyFill="1" applyBorder="1" applyAlignment="1">
      <alignment horizontal="center" vertical="center" wrapText="1"/>
    </xf>
    <xf numFmtId="0" fontId="8" fillId="10" borderId="12" xfId="0" applyFont="1" applyFill="1" applyBorder="1" applyAlignment="1">
      <alignment vertical="center" wrapText="1"/>
    </xf>
    <xf numFmtId="49" fontId="8" fillId="10" borderId="12" xfId="0" applyNumberFormat="1" applyFont="1" applyFill="1" applyBorder="1" applyAlignment="1">
      <alignment horizontal="center" vertical="center" wrapText="1"/>
    </xf>
    <xf numFmtId="0" fontId="8" fillId="10" borderId="12" xfId="0" applyFont="1" applyFill="1" applyBorder="1" applyAlignment="1">
      <alignment horizontal="center" vertical="center" wrapText="1"/>
    </xf>
    <xf numFmtId="14" fontId="8" fillId="10" borderId="12" xfId="0" applyNumberFormat="1" applyFont="1" applyFill="1" applyBorder="1" applyAlignment="1">
      <alignment horizontal="center" vertical="center" wrapText="1"/>
    </xf>
    <xf numFmtId="3" fontId="8" fillId="10" borderId="12" xfId="0" applyNumberFormat="1" applyFont="1" applyFill="1" applyBorder="1" applyAlignment="1">
      <alignment horizontal="center" vertical="center" wrapText="1"/>
    </xf>
    <xf numFmtId="3" fontId="15" fillId="10" borderId="12" xfId="0" applyNumberFormat="1" applyFont="1" applyFill="1" applyBorder="1" applyAlignment="1">
      <alignment horizontal="center" vertical="center" wrapText="1"/>
    </xf>
    <xf numFmtId="0" fontId="15" fillId="10" borderId="13" xfId="0" applyFont="1" applyFill="1" applyBorder="1" applyAlignment="1">
      <alignment horizontal="center" vertical="center"/>
    </xf>
    <xf numFmtId="49" fontId="8" fillId="10" borderId="29" xfId="0" applyNumberFormat="1" applyFont="1" applyFill="1" applyBorder="1" applyAlignment="1">
      <alignment horizontal="center" vertical="center" wrapText="1"/>
    </xf>
    <xf numFmtId="0" fontId="8" fillId="10" borderId="18" xfId="0" applyFont="1" applyFill="1" applyBorder="1" applyAlignment="1">
      <alignment vertical="center" wrapText="1"/>
    </xf>
    <xf numFmtId="49" fontId="8" fillId="10" borderId="18" xfId="0" applyNumberFormat="1" applyFont="1" applyFill="1" applyBorder="1" applyAlignment="1">
      <alignment horizontal="center" vertical="center" wrapText="1"/>
    </xf>
    <xf numFmtId="0" fontId="8" fillId="10" borderId="18" xfId="0" applyFont="1" applyFill="1" applyBorder="1" applyAlignment="1">
      <alignment horizontal="center" vertical="center" wrapText="1"/>
    </xf>
    <xf numFmtId="14" fontId="8" fillId="10" borderId="18" xfId="0" applyNumberFormat="1" applyFont="1" applyFill="1" applyBorder="1" applyAlignment="1">
      <alignment horizontal="center" vertical="center" wrapText="1"/>
    </xf>
    <xf numFmtId="3" fontId="8" fillId="10" borderId="18" xfId="0" applyNumberFormat="1" applyFont="1" applyFill="1" applyBorder="1" applyAlignment="1">
      <alignment horizontal="center" vertical="center" wrapText="1"/>
    </xf>
    <xf numFmtId="3" fontId="15" fillId="10" borderId="18" xfId="0" applyNumberFormat="1" applyFont="1" applyFill="1" applyBorder="1" applyAlignment="1">
      <alignment horizontal="center" vertical="center" wrapText="1"/>
    </xf>
    <xf numFmtId="0" fontId="15" fillId="10" borderId="19" xfId="0" applyFont="1" applyFill="1" applyBorder="1" applyAlignment="1">
      <alignment horizontal="center" vertical="center"/>
    </xf>
    <xf numFmtId="49" fontId="8" fillId="10" borderId="12" xfId="0" applyNumberFormat="1" applyFont="1" applyFill="1" applyBorder="1" applyAlignment="1">
      <alignment horizontal="left" vertical="center" wrapText="1"/>
    </xf>
    <xf numFmtId="9" fontId="8" fillId="10" borderId="12" xfId="0" applyNumberFormat="1" applyFont="1" applyFill="1" applyBorder="1" applyAlignment="1">
      <alignment horizontal="center" vertical="center" wrapText="1"/>
    </xf>
    <xf numFmtId="49" fontId="8" fillId="10" borderId="30" xfId="0" applyNumberFormat="1" applyFont="1" applyFill="1" applyBorder="1" applyAlignment="1">
      <alignment horizontal="center" vertical="center" wrapText="1"/>
    </xf>
    <xf numFmtId="49" fontId="8" fillId="10" borderId="16" xfId="0" applyNumberFormat="1" applyFont="1" applyFill="1" applyBorder="1" applyAlignment="1">
      <alignment horizontal="left" vertical="center" wrapText="1"/>
    </xf>
    <xf numFmtId="49" fontId="8" fillId="10" borderId="16" xfId="0" applyNumberFormat="1" applyFont="1" applyFill="1" applyBorder="1" applyAlignment="1">
      <alignment horizontal="center" vertical="center" wrapText="1"/>
    </xf>
    <xf numFmtId="0" fontId="8" fillId="10" borderId="16" xfId="0" applyFont="1" applyFill="1" applyBorder="1" applyAlignment="1">
      <alignment vertical="center" wrapText="1"/>
    </xf>
    <xf numFmtId="0" fontId="21" fillId="10" borderId="16" xfId="0" applyFont="1" applyFill="1" applyBorder="1" applyAlignment="1">
      <alignment wrapText="1"/>
    </xf>
    <xf numFmtId="0" fontId="8" fillId="10" borderId="16" xfId="0" applyFont="1" applyFill="1" applyBorder="1" applyAlignment="1">
      <alignment horizontal="center" vertical="center" wrapText="1"/>
    </xf>
    <xf numFmtId="14" fontId="8" fillId="10" borderId="16" xfId="0" applyNumberFormat="1" applyFont="1" applyFill="1" applyBorder="1" applyAlignment="1">
      <alignment horizontal="center" vertical="center" wrapText="1"/>
    </xf>
    <xf numFmtId="9" fontId="8" fillId="10" borderId="16" xfId="0" applyNumberFormat="1" applyFont="1" applyFill="1" applyBorder="1" applyAlignment="1">
      <alignment horizontal="center" vertical="center" wrapText="1"/>
    </xf>
    <xf numFmtId="3" fontId="8" fillId="10" borderId="16" xfId="0" applyNumberFormat="1" applyFont="1" applyFill="1" applyBorder="1" applyAlignment="1">
      <alignment horizontal="center" vertical="center" wrapText="1"/>
    </xf>
    <xf numFmtId="0" fontId="15" fillId="10" borderId="28" xfId="0" applyFont="1" applyFill="1" applyBorder="1" applyAlignment="1">
      <alignment horizontal="center" vertical="center"/>
    </xf>
    <xf numFmtId="49" fontId="8" fillId="10" borderId="25" xfId="0" applyNumberFormat="1" applyFont="1" applyFill="1" applyBorder="1" applyAlignment="1">
      <alignment horizontal="left" vertical="center" wrapText="1"/>
    </xf>
    <xf numFmtId="0" fontId="8" fillId="10" borderId="26" xfId="0" applyFont="1" applyFill="1" applyBorder="1" applyAlignment="1">
      <alignment horizontal="center" vertical="center" wrapText="1"/>
    </xf>
    <xf numFmtId="0" fontId="20" fillId="10" borderId="12" xfId="0" applyFont="1" applyFill="1" applyBorder="1" applyAlignment="1">
      <alignment vertical="center" wrapText="1"/>
    </xf>
    <xf numFmtId="0" fontId="21" fillId="10" borderId="12" xfId="0" applyFont="1" applyFill="1" applyBorder="1" applyAlignment="1">
      <alignment vertical="center" wrapText="1"/>
    </xf>
    <xf numFmtId="165" fontId="8" fillId="10" borderId="12" xfId="1" applyNumberFormat="1" applyFont="1" applyFill="1" applyBorder="1" applyAlignment="1">
      <alignment horizontal="center" vertical="center" wrapText="1"/>
    </xf>
    <xf numFmtId="0" fontId="8" fillId="10" borderId="12" xfId="0" applyFont="1" applyFill="1" applyBorder="1" applyAlignment="1">
      <alignment horizontal="left" vertical="center" wrapText="1"/>
    </xf>
    <xf numFmtId="3" fontId="8" fillId="10" borderId="26" xfId="0" applyNumberFormat="1" applyFont="1" applyFill="1" applyBorder="1" applyAlignment="1">
      <alignment horizontal="center" vertical="center" wrapText="1"/>
    </xf>
    <xf numFmtId="3" fontId="16" fillId="0" borderId="12" xfId="0" applyNumberFormat="1" applyFont="1" applyFill="1" applyBorder="1" applyAlignment="1">
      <alignment horizontal="center" vertical="center" wrapText="1"/>
    </xf>
    <xf numFmtId="49" fontId="8" fillId="0" borderId="37"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49" fontId="8" fillId="0" borderId="15" xfId="0" applyNumberFormat="1" applyFont="1" applyFill="1" applyBorder="1" applyAlignment="1">
      <alignment horizontal="center" vertical="center" wrapText="1"/>
    </xf>
    <xf numFmtId="0" fontId="8" fillId="0" borderId="15" xfId="0" applyFont="1" applyFill="1" applyBorder="1" applyAlignment="1">
      <alignment vertical="center" wrapText="1"/>
    </xf>
    <xf numFmtId="14" fontId="8" fillId="0" borderId="15" xfId="0" applyNumberFormat="1" applyFont="1" applyFill="1" applyBorder="1" applyAlignment="1">
      <alignment horizontal="center" vertical="center" wrapText="1"/>
    </xf>
    <xf numFmtId="3" fontId="8" fillId="0" borderId="15" xfId="0" applyNumberFormat="1" applyFont="1" applyFill="1" applyBorder="1" applyAlignment="1">
      <alignment horizontal="center" vertical="center" wrapText="1"/>
    </xf>
    <xf numFmtId="3" fontId="15" fillId="0" borderId="15" xfId="0" applyNumberFormat="1" applyFont="1" applyFill="1" applyBorder="1" applyAlignment="1">
      <alignment horizontal="center" vertical="center" wrapText="1"/>
    </xf>
    <xf numFmtId="0" fontId="15" fillId="0" borderId="27" xfId="0" applyFont="1" applyFill="1" applyBorder="1" applyAlignment="1">
      <alignment horizontal="center" vertical="center"/>
    </xf>
    <xf numFmtId="9" fontId="8" fillId="0" borderId="15" xfId="0" applyNumberFormat="1" applyFont="1" applyFill="1" applyBorder="1" applyAlignment="1">
      <alignment horizontal="center" vertical="center" wrapText="1"/>
    </xf>
    <xf numFmtId="3" fontId="16" fillId="0" borderId="15" xfId="0" applyNumberFormat="1" applyFont="1" applyFill="1" applyBorder="1" applyAlignment="1">
      <alignment horizontal="center" vertical="center" wrapText="1"/>
    </xf>
    <xf numFmtId="49" fontId="8" fillId="10" borderId="9" xfId="0" applyNumberFormat="1" applyFont="1" applyFill="1" applyBorder="1" applyAlignment="1">
      <alignment horizontal="center" vertical="center" wrapText="1"/>
    </xf>
    <xf numFmtId="49" fontId="3" fillId="0" borderId="35" xfId="0" applyNumberFormat="1" applyFont="1" applyBorder="1" applyAlignment="1">
      <alignment horizontal="center" vertical="center"/>
    </xf>
    <xf numFmtId="49" fontId="8" fillId="0" borderId="36" xfId="0" applyNumberFormat="1" applyFont="1" applyBorder="1" applyAlignment="1">
      <alignment horizontal="center" vertical="center" wrapText="1"/>
    </xf>
    <xf numFmtId="49" fontId="8" fillId="0" borderId="23" xfId="0" applyNumberFormat="1" applyFont="1" applyBorder="1" applyAlignment="1">
      <alignment horizontal="center" vertical="center"/>
    </xf>
    <xf numFmtId="0" fontId="3" fillId="0" borderId="31" xfId="0" applyFont="1" applyBorder="1" applyAlignment="1">
      <alignment vertical="center" wrapText="1"/>
    </xf>
    <xf numFmtId="49" fontId="3" fillId="0" borderId="33" xfId="0" applyNumberFormat="1" applyFont="1" applyBorder="1" applyAlignment="1">
      <alignment horizontal="center" vertical="center" wrapText="1"/>
    </xf>
    <xf numFmtId="49" fontId="8" fillId="0" borderId="34" xfId="0" applyNumberFormat="1" applyFont="1" applyBorder="1" applyAlignment="1">
      <alignment horizontal="center" vertical="center" wrapText="1"/>
    </xf>
    <xf numFmtId="49" fontId="8" fillId="0" borderId="22" xfId="0" applyNumberFormat="1" applyFont="1" applyFill="1" applyBorder="1" applyAlignment="1">
      <alignment horizontal="center" vertical="center"/>
    </xf>
    <xf numFmtId="14" fontId="8" fillId="0" borderId="22" xfId="0" applyNumberFormat="1" applyFont="1" applyFill="1" applyBorder="1" applyAlignment="1">
      <alignment horizontal="center" vertical="center"/>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xf>
    <xf numFmtId="49" fontId="3" fillId="0" borderId="43" xfId="0" applyNumberFormat="1" applyFont="1" applyBorder="1" applyAlignment="1">
      <alignment horizontal="center" vertical="center" wrapText="1"/>
    </xf>
    <xf numFmtId="49" fontId="8" fillId="10" borderId="45" xfId="0" applyNumberFormat="1" applyFont="1" applyFill="1" applyBorder="1" applyAlignment="1">
      <alignment horizontal="center" vertical="center" wrapText="1"/>
    </xf>
    <xf numFmtId="49" fontId="8" fillId="10" borderId="26" xfId="0" applyNumberFormat="1" applyFont="1" applyFill="1" applyBorder="1" applyAlignment="1">
      <alignment horizontal="left" vertical="center" wrapText="1"/>
    </xf>
    <xf numFmtId="49" fontId="8" fillId="10" borderId="26" xfId="0" applyNumberFormat="1" applyFont="1" applyFill="1" applyBorder="1" applyAlignment="1">
      <alignment horizontal="center" vertical="center" wrapText="1"/>
    </xf>
    <xf numFmtId="0" fontId="8" fillId="10" borderId="26" xfId="0" applyFont="1" applyFill="1" applyBorder="1" applyAlignment="1">
      <alignment vertical="center" wrapText="1"/>
    </xf>
    <xf numFmtId="9" fontId="8" fillId="10" borderId="26" xfId="0" applyNumberFormat="1" applyFont="1" applyFill="1" applyBorder="1" applyAlignment="1">
      <alignment horizontal="center" vertical="center" wrapText="1"/>
    </xf>
    <xf numFmtId="0" fontId="15" fillId="10" borderId="46" xfId="0" applyFont="1" applyFill="1" applyBorder="1" applyAlignment="1">
      <alignment vertical="center"/>
    </xf>
    <xf numFmtId="49" fontId="8" fillId="0" borderId="6" xfId="0" applyNumberFormat="1" applyFont="1" applyFill="1" applyBorder="1" applyAlignment="1">
      <alignment horizontal="center" vertical="center" wrapText="1"/>
    </xf>
    <xf numFmtId="0" fontId="8" fillId="0" borderId="25" xfId="0" applyFont="1" applyFill="1" applyBorder="1" applyAlignment="1">
      <alignment vertical="center" wrapText="1"/>
    </xf>
    <xf numFmtId="49" fontId="8" fillId="0" borderId="25" xfId="0" applyNumberFormat="1" applyFont="1" applyFill="1" applyBorder="1" applyAlignment="1">
      <alignment horizontal="center" vertical="center" wrapText="1"/>
    </xf>
    <xf numFmtId="0" fontId="8" fillId="0" borderId="25" xfId="0" applyFont="1" applyFill="1" applyBorder="1" applyAlignment="1">
      <alignment horizontal="center" vertical="center" wrapText="1"/>
    </xf>
    <xf numFmtId="14" fontId="8" fillId="0" borderId="25" xfId="0" applyNumberFormat="1" applyFont="1" applyFill="1" applyBorder="1" applyAlignment="1">
      <alignment horizontal="center" vertical="center" wrapText="1"/>
    </xf>
    <xf numFmtId="9" fontId="8" fillId="0" borderId="25" xfId="0" applyNumberFormat="1" applyFont="1" applyFill="1" applyBorder="1" applyAlignment="1">
      <alignment horizontal="center" vertical="center" wrapText="1"/>
    </xf>
    <xf numFmtId="3" fontId="16" fillId="0" borderId="25" xfId="0" applyNumberFormat="1" applyFont="1" applyFill="1" applyBorder="1" applyAlignment="1">
      <alignment horizontal="center" vertical="center" wrapText="1"/>
    </xf>
    <xf numFmtId="3" fontId="15" fillId="0" borderId="25" xfId="0" applyNumberFormat="1" applyFont="1" applyFill="1" applyBorder="1" applyAlignment="1">
      <alignment horizontal="center" vertical="center" wrapText="1"/>
    </xf>
    <xf numFmtId="0" fontId="15" fillId="0" borderId="24" xfId="0" applyFont="1" applyFill="1" applyBorder="1" applyAlignment="1">
      <alignment horizontal="center" vertical="center"/>
    </xf>
    <xf numFmtId="3" fontId="15" fillId="10" borderId="16" xfId="0" applyNumberFormat="1" applyFont="1" applyFill="1" applyBorder="1" applyAlignment="1">
      <alignment horizontal="center" vertical="center" wrapText="1"/>
    </xf>
    <xf numFmtId="3" fontId="15" fillId="10" borderId="28" xfId="0" applyNumberFormat="1" applyFont="1" applyFill="1" applyBorder="1" applyAlignment="1">
      <alignment horizontal="center" vertical="center" wrapText="1"/>
    </xf>
    <xf numFmtId="49" fontId="8" fillId="0" borderId="45" xfId="0" applyNumberFormat="1" applyFont="1" applyFill="1" applyBorder="1" applyAlignment="1">
      <alignment horizontal="center" vertical="center" wrapText="1"/>
    </xf>
    <xf numFmtId="49" fontId="8" fillId="0" borderId="26" xfId="0" applyNumberFormat="1" applyFont="1" applyFill="1" applyBorder="1" applyAlignment="1">
      <alignment horizontal="center" vertical="center" wrapText="1"/>
    </xf>
    <xf numFmtId="0" fontId="8" fillId="0" borderId="26" xfId="0" applyFont="1" applyFill="1" applyBorder="1" applyAlignment="1">
      <alignment horizontal="center" vertical="center" wrapText="1"/>
    </xf>
    <xf numFmtId="0" fontId="15" fillId="0" borderId="46" xfId="0" applyFont="1" applyFill="1" applyBorder="1" applyAlignment="1">
      <alignment horizontal="center" vertical="center"/>
    </xf>
    <xf numFmtId="3" fontId="8" fillId="0" borderId="25" xfId="0" applyNumberFormat="1" applyFont="1" applyFill="1" applyBorder="1" applyAlignment="1">
      <alignment horizontal="center" vertical="center" wrapText="1"/>
    </xf>
    <xf numFmtId="0" fontId="21" fillId="10" borderId="16" xfId="0" applyFont="1" applyFill="1" applyBorder="1" applyAlignment="1">
      <alignment vertical="center" wrapText="1"/>
    </xf>
    <xf numFmtId="49" fontId="8" fillId="10" borderId="37" xfId="0" applyNumberFormat="1" applyFont="1" applyFill="1" applyBorder="1" applyAlignment="1">
      <alignment horizontal="center" vertical="center" wrapText="1"/>
    </xf>
    <xf numFmtId="0" fontId="21" fillId="10" borderId="15" xfId="0" applyFont="1" applyFill="1" applyBorder="1" applyAlignment="1">
      <alignment vertical="center" wrapText="1"/>
    </xf>
    <xf numFmtId="49" fontId="8" fillId="10" borderId="15" xfId="0" applyNumberFormat="1" applyFont="1" applyFill="1" applyBorder="1" applyAlignment="1">
      <alignment horizontal="center" vertical="center" wrapText="1"/>
    </xf>
    <xf numFmtId="0" fontId="8" fillId="10" borderId="15" xfId="0" applyFont="1" applyFill="1" applyBorder="1" applyAlignment="1">
      <alignment vertical="center" wrapText="1"/>
    </xf>
    <xf numFmtId="0" fontId="8" fillId="10" borderId="15" xfId="0" applyFont="1" applyFill="1" applyBorder="1" applyAlignment="1">
      <alignment horizontal="center" vertical="center" wrapText="1"/>
    </xf>
    <xf numFmtId="14" fontId="8" fillId="10" borderId="15" xfId="0" applyNumberFormat="1" applyFont="1" applyFill="1" applyBorder="1" applyAlignment="1">
      <alignment horizontal="center" vertical="center" wrapText="1"/>
    </xf>
    <xf numFmtId="9" fontId="8" fillId="10" borderId="15" xfId="0" applyNumberFormat="1" applyFont="1" applyFill="1" applyBorder="1" applyAlignment="1">
      <alignment horizontal="center" vertical="center" wrapText="1"/>
    </xf>
    <xf numFmtId="165" fontId="8" fillId="10" borderId="15" xfId="1" applyNumberFormat="1" applyFont="1" applyFill="1" applyBorder="1" applyAlignment="1">
      <alignment horizontal="center" vertical="center" wrapText="1"/>
    </xf>
    <xf numFmtId="3" fontId="8" fillId="10" borderId="15" xfId="0" applyNumberFormat="1" applyFont="1" applyFill="1" applyBorder="1" applyAlignment="1">
      <alignment horizontal="center" vertical="center" wrapText="1"/>
    </xf>
    <xf numFmtId="3" fontId="15" fillId="10" borderId="15" xfId="0" applyNumberFormat="1" applyFont="1" applyFill="1" applyBorder="1" applyAlignment="1">
      <alignment horizontal="center" vertical="center" wrapText="1"/>
    </xf>
    <xf numFmtId="0" fontId="15" fillId="10" borderId="27" xfId="0" applyFont="1" applyFill="1" applyBorder="1" applyAlignment="1">
      <alignment horizontal="center" vertical="center"/>
    </xf>
    <xf numFmtId="0" fontId="0" fillId="10" borderId="0" xfId="0" applyFill="1" applyAlignment="1">
      <alignment wrapText="1"/>
    </xf>
    <xf numFmtId="0" fontId="2" fillId="0" borderId="0" xfId="0" applyFont="1" applyAlignment="1"/>
    <xf numFmtId="0" fontId="8" fillId="0" borderId="0" xfId="0" applyFont="1" applyFill="1" applyBorder="1" applyAlignment="1">
      <alignment vertical="center" wrapText="1"/>
    </xf>
    <xf numFmtId="49" fontId="7" fillId="0" borderId="0" xfId="0" applyNumberFormat="1" applyFont="1" applyBorder="1" applyAlignment="1">
      <alignment horizontal="center" vertical="center" wrapText="1"/>
    </xf>
    <xf numFmtId="0" fontId="8" fillId="0" borderId="0" xfId="0" applyFont="1" applyFill="1" applyBorder="1" applyAlignment="1">
      <alignment horizontal="left" vertical="center" wrapText="1"/>
    </xf>
    <xf numFmtId="0" fontId="2" fillId="0" borderId="0" xfId="0" applyFont="1"/>
    <xf numFmtId="0" fontId="8" fillId="0" borderId="26" xfId="0" applyFont="1" applyFill="1" applyBorder="1" applyAlignment="1">
      <alignment vertical="center" wrapText="1"/>
    </xf>
    <xf numFmtId="14" fontId="8" fillId="0" borderId="26" xfId="0" applyNumberFormat="1" applyFont="1" applyFill="1" applyBorder="1" applyAlignment="1">
      <alignment horizontal="center" vertical="center" wrapText="1"/>
    </xf>
    <xf numFmtId="9" fontId="8" fillId="0" borderId="26" xfId="0" applyNumberFormat="1" applyFont="1" applyFill="1" applyBorder="1" applyAlignment="1">
      <alignment horizontal="center" vertical="center" wrapText="1"/>
    </xf>
    <xf numFmtId="3" fontId="16" fillId="0" borderId="26" xfId="0" applyNumberFormat="1" applyFont="1" applyFill="1" applyBorder="1" applyAlignment="1">
      <alignment horizontal="center" vertical="center" wrapText="1"/>
    </xf>
    <xf numFmtId="3" fontId="15" fillId="0" borderId="26" xfId="0" applyNumberFormat="1" applyFont="1" applyFill="1" applyBorder="1" applyAlignment="1">
      <alignment horizontal="center" vertical="center" wrapText="1"/>
    </xf>
    <xf numFmtId="0" fontId="8" fillId="0" borderId="0" xfId="0" applyFont="1" applyFill="1" applyAlignment="1">
      <alignment wrapText="1"/>
    </xf>
    <xf numFmtId="49" fontId="8" fillId="0" borderId="53" xfId="0" applyNumberFormat="1" applyFont="1" applyFill="1" applyBorder="1" applyAlignment="1">
      <alignment horizontal="center" vertical="center"/>
    </xf>
    <xf numFmtId="49" fontId="8" fillId="0" borderId="43" xfId="0" applyNumberFormat="1" applyFont="1" applyFill="1" applyBorder="1" applyAlignment="1">
      <alignment horizontal="center" vertical="center"/>
    </xf>
    <xf numFmtId="49" fontId="8" fillId="0" borderId="54" xfId="0" applyNumberFormat="1" applyFont="1" applyFill="1" applyBorder="1" applyAlignment="1">
      <alignment horizontal="center" vertical="center"/>
    </xf>
    <xf numFmtId="49" fontId="8" fillId="0" borderId="44" xfId="0" applyNumberFormat="1" applyFont="1" applyFill="1" applyBorder="1" applyAlignment="1">
      <alignment horizontal="center" vertical="center"/>
    </xf>
    <xf numFmtId="49" fontId="8" fillId="0" borderId="51" xfId="0" applyNumberFormat="1" applyFont="1" applyFill="1" applyBorder="1" applyAlignment="1">
      <alignment horizontal="center" vertical="center"/>
    </xf>
    <xf numFmtId="49" fontId="8" fillId="0" borderId="35" xfId="0" applyNumberFormat="1" applyFont="1" applyFill="1" applyBorder="1" applyAlignment="1">
      <alignment horizontal="center" vertical="center"/>
    </xf>
    <xf numFmtId="49" fontId="8" fillId="0" borderId="55" xfId="0" applyNumberFormat="1" applyFont="1" applyFill="1" applyBorder="1" applyAlignment="1">
      <alignment horizontal="center" vertical="center"/>
    </xf>
    <xf numFmtId="49" fontId="8" fillId="0" borderId="40" xfId="0" applyNumberFormat="1" applyFont="1" applyFill="1" applyBorder="1" applyAlignment="1">
      <alignment horizontal="center" vertical="center"/>
    </xf>
    <xf numFmtId="49" fontId="8" fillId="0" borderId="56" xfId="0" applyNumberFormat="1" applyFont="1" applyFill="1" applyBorder="1" applyAlignment="1">
      <alignment horizontal="center" vertical="center"/>
    </xf>
    <xf numFmtId="49" fontId="8" fillId="0" borderId="49" xfId="0" applyNumberFormat="1" applyFont="1" applyFill="1" applyBorder="1" applyAlignment="1">
      <alignment horizontal="center" vertical="center"/>
    </xf>
    <xf numFmtId="49" fontId="8" fillId="0" borderId="57" xfId="0" applyNumberFormat="1" applyFont="1" applyFill="1" applyBorder="1" applyAlignment="1">
      <alignment horizontal="center" vertical="center"/>
    </xf>
    <xf numFmtId="49" fontId="8" fillId="0" borderId="41" xfId="0" applyNumberFormat="1" applyFont="1" applyFill="1" applyBorder="1" applyAlignment="1">
      <alignment horizontal="center" vertical="center"/>
    </xf>
    <xf numFmtId="14" fontId="8" fillId="0" borderId="20" xfId="0" applyNumberFormat="1" applyFont="1" applyFill="1" applyBorder="1" applyAlignment="1">
      <alignment horizontal="center" vertical="center"/>
    </xf>
    <xf numFmtId="49" fontId="8" fillId="0" borderId="38" xfId="0" applyNumberFormat="1" applyFont="1" applyFill="1" applyBorder="1" applyAlignment="1">
      <alignment horizontal="center" vertical="center"/>
    </xf>
    <xf numFmtId="0" fontId="0" fillId="0" borderId="0" xfId="0" applyFill="1" applyAlignment="1">
      <alignment wrapText="1"/>
    </xf>
    <xf numFmtId="0" fontId="8" fillId="0" borderId="53" xfId="0" applyFont="1" applyFill="1" applyBorder="1" applyAlignment="1">
      <alignment horizontal="center" vertical="center"/>
    </xf>
    <xf numFmtId="0" fontId="8" fillId="0" borderId="47" xfId="0" applyFont="1" applyFill="1" applyBorder="1" applyAlignment="1">
      <alignment horizontal="center" vertical="center"/>
    </xf>
    <xf numFmtId="49" fontId="8" fillId="0" borderId="47" xfId="0" applyNumberFormat="1" applyFont="1" applyFill="1" applyBorder="1" applyAlignment="1">
      <alignment horizontal="center" vertical="center"/>
    </xf>
    <xf numFmtId="0" fontId="8" fillId="0" borderId="34" xfId="0" applyFont="1" applyFill="1" applyBorder="1" applyAlignment="1">
      <alignment wrapText="1"/>
    </xf>
    <xf numFmtId="0" fontId="8" fillId="0" borderId="23" xfId="0" applyFont="1" applyFill="1" applyBorder="1" applyAlignment="1">
      <alignment wrapText="1"/>
    </xf>
    <xf numFmtId="0" fontId="8" fillId="0" borderId="32" xfId="0" applyFont="1" applyFill="1" applyBorder="1" applyAlignment="1">
      <alignment wrapText="1"/>
    </xf>
    <xf numFmtId="49" fontId="10" fillId="0" borderId="23" xfId="0" applyNumberFormat="1" applyFont="1" applyFill="1" applyBorder="1" applyAlignment="1">
      <alignment horizontal="center" vertical="center" wrapText="1"/>
    </xf>
    <xf numFmtId="0" fontId="19" fillId="0" borderId="23" xfId="0" applyFont="1" applyFill="1" applyBorder="1" applyAlignment="1">
      <alignment horizontal="center" vertical="center" wrapText="1"/>
    </xf>
    <xf numFmtId="14" fontId="8" fillId="10" borderId="26" xfId="0" applyNumberFormat="1" applyFont="1" applyFill="1" applyBorder="1" applyAlignment="1">
      <alignment horizontal="center" vertical="center" wrapText="1"/>
    </xf>
    <xf numFmtId="49" fontId="8" fillId="10" borderId="48"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34"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2" xfId="0" applyFont="1" applyFill="1" applyBorder="1" applyAlignment="1">
      <alignment horizontal="center" vertical="center"/>
    </xf>
    <xf numFmtId="0" fontId="8" fillId="0" borderId="22" xfId="0" applyFont="1" applyFill="1" applyBorder="1" applyAlignment="1">
      <alignment wrapText="1"/>
    </xf>
    <xf numFmtId="0" fontId="7" fillId="7" borderId="12"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0" fillId="5" borderId="15" xfId="0"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2" fillId="0" borderId="0" xfId="0" applyFont="1" applyAlignment="1">
      <alignment horizontal="left" wrapText="1"/>
    </xf>
    <xf numFmtId="0" fontId="0" fillId="0" borderId="0" xfId="0" applyAlignment="1">
      <alignment horizontal="left" wrapText="1"/>
    </xf>
    <xf numFmtId="49" fontId="10" fillId="0" borderId="34" xfId="0" applyNumberFormat="1" applyFont="1" applyFill="1" applyBorder="1" applyAlignment="1">
      <alignment horizontal="center" vertical="center" wrapText="1"/>
    </xf>
    <xf numFmtId="49" fontId="10" fillId="0" borderId="35" xfId="0" applyNumberFormat="1" applyFont="1" applyFill="1" applyBorder="1" applyAlignment="1">
      <alignment horizontal="center" vertical="center" wrapText="1"/>
    </xf>
    <xf numFmtId="0" fontId="0" fillId="0" borderId="36" xfId="0" applyBorder="1" applyAlignment="1">
      <alignment horizontal="center" vertical="center" wrapText="1"/>
    </xf>
    <xf numFmtId="49" fontId="8" fillId="0" borderId="34" xfId="0" applyNumberFormat="1" applyFont="1" applyFill="1" applyBorder="1" applyAlignment="1">
      <alignment horizontal="center" vertical="center" textRotation="90" wrapText="1"/>
    </xf>
    <xf numFmtId="49" fontId="8" fillId="0" borderId="35" xfId="0" applyNumberFormat="1" applyFont="1" applyFill="1" applyBorder="1" applyAlignment="1">
      <alignment horizontal="center" vertical="center" textRotation="90" wrapText="1"/>
    </xf>
    <xf numFmtId="0" fontId="0" fillId="0" borderId="36" xfId="0" applyBorder="1" applyAlignment="1">
      <alignment vertical="center" wrapText="1"/>
    </xf>
    <xf numFmtId="49" fontId="10" fillId="0" borderId="23" xfId="0" applyNumberFormat="1" applyFont="1" applyBorder="1" applyAlignment="1">
      <alignment horizontal="center" vertical="center" wrapText="1"/>
    </xf>
    <xf numFmtId="49" fontId="10" fillId="0" borderId="33" xfId="0" applyNumberFormat="1" applyFont="1" applyBorder="1" applyAlignment="1">
      <alignment horizontal="center" vertical="center" wrapText="1"/>
    </xf>
    <xf numFmtId="49" fontId="10" fillId="0" borderId="31" xfId="0" applyNumberFormat="1" applyFont="1" applyBorder="1" applyAlignment="1">
      <alignment horizontal="center" vertical="center" wrapText="1"/>
    </xf>
    <xf numFmtId="49" fontId="10" fillId="0" borderId="32" xfId="0" applyNumberFormat="1" applyFont="1" applyBorder="1" applyAlignment="1">
      <alignment horizontal="center" vertical="center" wrapText="1"/>
    </xf>
    <xf numFmtId="0" fontId="15" fillId="0" borderId="23"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49" fontId="10" fillId="0" borderId="23" xfId="0" applyNumberFormat="1" applyFont="1" applyFill="1" applyBorder="1" applyAlignment="1">
      <alignment horizontal="center" vertical="center" wrapText="1"/>
    </xf>
    <xf numFmtId="49" fontId="10" fillId="0" borderId="33" xfId="0" applyNumberFormat="1" applyFont="1" applyFill="1" applyBorder="1" applyAlignment="1">
      <alignment horizontal="center" vertical="center" wrapText="1"/>
    </xf>
    <xf numFmtId="49" fontId="10" fillId="0" borderId="31" xfId="0" applyNumberFormat="1"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1" xfId="0" applyFont="1" applyFill="1" applyBorder="1" applyAlignment="1">
      <alignment horizontal="center" vertical="center" wrapText="1"/>
    </xf>
    <xf numFmtId="49" fontId="5" fillId="0" borderId="33" xfId="0" applyNumberFormat="1" applyFont="1" applyBorder="1" applyAlignment="1">
      <alignment horizontal="center" vertical="center" wrapText="1"/>
    </xf>
    <xf numFmtId="49" fontId="0" fillId="0" borderId="32" xfId="0" applyNumberFormat="1" applyBorder="1" applyAlignment="1">
      <alignment horizontal="center" vertical="center" wrapText="1"/>
    </xf>
    <xf numFmtId="49" fontId="8" fillId="0" borderId="33" xfId="0" applyNumberFormat="1" applyFont="1" applyFill="1" applyBorder="1" applyAlignment="1">
      <alignment horizontal="center" vertical="center" wrapText="1"/>
    </xf>
    <xf numFmtId="49" fontId="8" fillId="0" borderId="32"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8" fillId="0" borderId="47" xfId="0" applyFont="1" applyFill="1" applyBorder="1" applyAlignment="1">
      <alignment horizontal="center" vertical="center"/>
    </xf>
    <xf numFmtId="0" fontId="7" fillId="11" borderId="20" xfId="0" applyFont="1" applyFill="1" applyBorder="1" applyAlignment="1">
      <alignment horizontal="center"/>
    </xf>
    <xf numFmtId="0" fontId="7" fillId="11" borderId="38" xfId="0" applyFont="1" applyFill="1" applyBorder="1" applyAlignment="1">
      <alignment horizontal="center"/>
    </xf>
    <xf numFmtId="0" fontId="7" fillId="11" borderId="21" xfId="0" applyFont="1" applyFill="1" applyBorder="1" applyAlignment="1">
      <alignment horizontal="center"/>
    </xf>
    <xf numFmtId="14" fontId="8" fillId="0" borderId="51" xfId="0" applyNumberFormat="1" applyFont="1" applyFill="1" applyBorder="1" applyAlignment="1">
      <alignment horizontal="center" vertical="center"/>
    </xf>
    <xf numFmtId="14" fontId="8" fillId="0" borderId="47" xfId="0" applyNumberFormat="1"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7" fillId="0" borderId="20" xfId="0" applyFont="1" applyBorder="1" applyAlignment="1">
      <alignment horizontal="center" vertical="center"/>
    </xf>
    <xf numFmtId="0" fontId="7" fillId="0" borderId="38" xfId="0" applyFont="1" applyBorder="1" applyAlignment="1">
      <alignment horizontal="center" vertical="center"/>
    </xf>
    <xf numFmtId="0" fontId="7" fillId="0" borderId="21" xfId="0" applyFont="1" applyBorder="1" applyAlignment="1">
      <alignment horizontal="center" vertical="center"/>
    </xf>
    <xf numFmtId="14" fontId="4" fillId="0" borderId="34" xfId="0" applyNumberFormat="1" applyFont="1" applyBorder="1" applyAlignment="1">
      <alignment horizontal="center" vertical="center"/>
    </xf>
    <xf numFmtId="14" fontId="4" fillId="0" borderId="35" xfId="0" applyNumberFormat="1" applyFont="1" applyBorder="1" applyAlignment="1">
      <alignment horizontal="center" vertical="center"/>
    </xf>
    <xf numFmtId="14" fontId="8" fillId="0" borderId="34" xfId="0" applyNumberFormat="1" applyFont="1" applyFill="1" applyBorder="1" applyAlignment="1">
      <alignment horizontal="center" vertical="center" wrapText="1"/>
    </xf>
    <xf numFmtId="14" fontId="8" fillId="0" borderId="35" xfId="0" applyNumberFormat="1" applyFont="1" applyFill="1" applyBorder="1" applyAlignment="1">
      <alignment horizontal="center" vertical="center"/>
    </xf>
    <xf numFmtId="14" fontId="8" fillId="0" borderId="36" xfId="0" applyNumberFormat="1" applyFont="1" applyFill="1" applyBorder="1" applyAlignment="1">
      <alignment horizontal="center" vertical="center"/>
    </xf>
    <xf numFmtId="0" fontId="8" fillId="8" borderId="39" xfId="0" applyFont="1" applyFill="1" applyBorder="1" applyAlignment="1">
      <alignment horizontal="left" vertical="center"/>
    </xf>
    <xf numFmtId="0" fontId="8" fillId="8" borderId="36" xfId="0" applyFont="1" applyFill="1" applyBorder="1" applyAlignment="1">
      <alignment horizontal="left" vertical="center"/>
    </xf>
    <xf numFmtId="0" fontId="3" fillId="0" borderId="34" xfId="0" applyFont="1" applyBorder="1" applyAlignment="1">
      <alignment horizontal="left" vertical="center" wrapText="1"/>
    </xf>
    <xf numFmtId="0" fontId="3" fillId="0" borderId="33" xfId="0" applyFont="1" applyBorder="1" applyAlignment="1">
      <alignment horizontal="left" vertical="center" wrapText="1"/>
    </xf>
    <xf numFmtId="14" fontId="8" fillId="0" borderId="35" xfId="0" applyNumberFormat="1" applyFont="1" applyFill="1" applyBorder="1" applyAlignment="1">
      <alignment horizontal="center" vertical="center" wrapText="1"/>
    </xf>
    <xf numFmtId="14" fontId="8" fillId="0" borderId="36" xfId="0" applyNumberFormat="1" applyFont="1" applyFill="1" applyBorder="1" applyAlignment="1">
      <alignment horizontal="center" vertical="center" wrapText="1"/>
    </xf>
    <xf numFmtId="0" fontId="8" fillId="8" borderId="34" xfId="0" applyFont="1" applyFill="1" applyBorder="1" applyAlignment="1">
      <alignment horizontal="left" vertical="center" wrapText="1"/>
    </xf>
    <xf numFmtId="0" fontId="8" fillId="8" borderId="35" xfId="0" applyFont="1" applyFill="1" applyBorder="1" applyAlignment="1">
      <alignment horizontal="left" vertical="center" wrapText="1"/>
    </xf>
    <xf numFmtId="0" fontId="8" fillId="8" borderId="36" xfId="0" applyFont="1" applyFill="1" applyBorder="1" applyAlignment="1">
      <alignment horizontal="left" vertical="center" wrapText="1"/>
    </xf>
    <xf numFmtId="49" fontId="8" fillId="0" borderId="34" xfId="0" applyNumberFormat="1" applyFont="1" applyBorder="1" applyAlignment="1">
      <alignment horizontal="center" vertical="center" wrapText="1"/>
    </xf>
    <xf numFmtId="49" fontId="8" fillId="0" borderId="35"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62178</xdr:rowOff>
    </xdr:from>
    <xdr:to>
      <xdr:col>3</xdr:col>
      <xdr:colOff>734218</xdr:colOff>
      <xdr:row>1</xdr:row>
      <xdr:rowOff>466990</xdr:rowOff>
    </xdr:to>
    <xdr:pic>
      <xdr:nvPicPr>
        <xdr:cNvPr id="4" name="Obrázek 3" descr="C:\Users\lfrublingova\AppData\Local\Microsoft\Windows\INetCache\Content.Word\OPZP 2021_form_zahlavi.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bwMode="auto">
        <a:xfrm>
          <a:off x="216958" y="263261"/>
          <a:ext cx="1988343" cy="404812"/>
        </a:xfrm>
        <a:prstGeom prst="rect">
          <a:avLst/>
        </a:prstGeom>
        <a:noFill/>
        <a:ln>
          <a:noFill/>
        </a:ln>
      </xdr:spPr>
    </xdr:pic>
    <xdr:clientData/>
  </xdr:twoCellAnchor>
  <xdr:twoCellAnchor editAs="oneCell">
    <xdr:from>
      <xdr:col>17</xdr:col>
      <xdr:colOff>1227666</xdr:colOff>
      <xdr:row>1</xdr:row>
      <xdr:rowOff>0</xdr:rowOff>
    </xdr:from>
    <xdr:to>
      <xdr:col>19</xdr:col>
      <xdr:colOff>552447</xdr:colOff>
      <xdr:row>1</xdr:row>
      <xdr:rowOff>499704</xdr:rowOff>
    </xdr:to>
    <xdr:pic>
      <xdr:nvPicPr>
        <xdr:cNvPr id="5" name="Obrázek 5" descr="SFZP_krivky_H">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xdr:blipFill>
      <xdr:spPr bwMode="auto">
        <a:xfrm>
          <a:off x="18573750" y="201083"/>
          <a:ext cx="1822449" cy="49970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58423</xdr:colOff>
      <xdr:row>1</xdr:row>
      <xdr:rowOff>68422</xdr:rowOff>
    </xdr:from>
    <xdr:to>
      <xdr:col>1</xdr:col>
      <xdr:colOff>58423</xdr:colOff>
      <xdr:row>1</xdr:row>
      <xdr:rowOff>323156</xdr:rowOff>
    </xdr:to>
    <xdr:pic>
      <xdr:nvPicPr>
        <xdr:cNvPr id="2" name="Obrázek 1" descr="C:\Users\lfrublingova\AppData\Local\Microsoft\Windows\INetCache\Content.Word\OPZP 2021_form_zahlavi.jpg">
          <a:extLst>
            <a:ext uri="{FF2B5EF4-FFF2-40B4-BE49-F238E27FC236}">
              <a16:creationId xmlns:a16="http://schemas.microsoft.com/office/drawing/2014/main" id="{3FDDB123-698D-4595-B832-72D8EDADC3FB}"/>
            </a:ext>
          </a:extLst>
        </xdr:cNvPr>
        <xdr:cNvPicPr/>
      </xdr:nvPicPr>
      <xdr:blipFill>
        <a:blip xmlns:r="http://schemas.openxmlformats.org/officeDocument/2006/relationships" r:embed="rId1"/>
        <a:stretch/>
      </xdr:blipFill>
      <xdr:spPr bwMode="auto">
        <a:xfrm>
          <a:off x="229873" y="268447"/>
          <a:ext cx="0" cy="254734"/>
        </a:xfrm>
        <a:prstGeom prst="rect">
          <a:avLst/>
        </a:prstGeom>
        <a:noFill/>
        <a:ln>
          <a:noFill/>
        </a:ln>
      </xdr:spPr>
    </xdr:pic>
    <xdr:clientData/>
  </xdr:twoCellAnchor>
  <xdr:twoCellAnchor editAs="oneCell">
    <xdr:from>
      <xdr:col>4</xdr:col>
      <xdr:colOff>12435417</xdr:colOff>
      <xdr:row>1</xdr:row>
      <xdr:rowOff>47950</xdr:rowOff>
    </xdr:from>
    <xdr:to>
      <xdr:col>4</xdr:col>
      <xdr:colOff>11244792</xdr:colOff>
      <xdr:row>1</xdr:row>
      <xdr:rowOff>355445</xdr:rowOff>
    </xdr:to>
    <xdr:pic>
      <xdr:nvPicPr>
        <xdr:cNvPr id="3" name="Obrázek 5" descr="SFZP_krivky_H">
          <a:extLst>
            <a:ext uri="{FF2B5EF4-FFF2-40B4-BE49-F238E27FC236}">
              <a16:creationId xmlns:a16="http://schemas.microsoft.com/office/drawing/2014/main" id="{369C1E1E-49E6-4906-8D45-716D41DA2A6B}"/>
            </a:ext>
          </a:extLst>
        </xdr:cNvPr>
        <xdr:cNvPicPr>
          <a:picLocks noChangeAspect="1"/>
        </xdr:cNvPicPr>
      </xdr:nvPicPr>
      <xdr:blipFill>
        <a:blip xmlns:r="http://schemas.openxmlformats.org/officeDocument/2006/relationships" r:embed="rId2"/>
        <a:stretch/>
      </xdr:blipFill>
      <xdr:spPr bwMode="auto">
        <a:xfrm>
          <a:off x="13464117" y="247975"/>
          <a:ext cx="0" cy="307495"/>
        </a:xfrm>
        <a:prstGeom prst="rect">
          <a:avLst/>
        </a:prstGeom>
        <a:noFill/>
        <a:ln>
          <a:noFill/>
        </a:ln>
      </xdr:spPr>
    </xdr:pic>
    <xdr:clientData/>
  </xdr:twoCellAnchor>
  <xdr:twoCellAnchor editAs="oneCell">
    <xdr:from>
      <xdr:col>4</xdr:col>
      <xdr:colOff>12220575</xdr:colOff>
      <xdr:row>1</xdr:row>
      <xdr:rowOff>57151</xdr:rowOff>
    </xdr:from>
    <xdr:to>
      <xdr:col>5</xdr:col>
      <xdr:colOff>2484</xdr:colOff>
      <xdr:row>1</xdr:row>
      <xdr:rowOff>372877</xdr:rowOff>
    </xdr:to>
    <xdr:pic>
      <xdr:nvPicPr>
        <xdr:cNvPr id="4" name="Obrázek 3" descr="SFZP_krivky_H">
          <a:extLst>
            <a:ext uri="{FF2B5EF4-FFF2-40B4-BE49-F238E27FC236}">
              <a16:creationId xmlns:a16="http://schemas.microsoft.com/office/drawing/2014/main" id="{0F6F2574-73E0-4952-89E8-A1C0389008B0}"/>
            </a:ext>
          </a:extLst>
        </xdr:cNvPr>
        <xdr:cNvPicPr>
          <a:picLocks noChangeAspect="1"/>
        </xdr:cNvPicPr>
      </xdr:nvPicPr>
      <xdr:blipFill>
        <a:blip xmlns:r="http://schemas.openxmlformats.org/officeDocument/2006/relationships" r:embed="rId2"/>
        <a:stretch/>
      </xdr:blipFill>
      <xdr:spPr bwMode="auto">
        <a:xfrm>
          <a:off x="13249275" y="257176"/>
          <a:ext cx="1144217" cy="315726"/>
        </a:xfrm>
        <a:prstGeom prst="rect">
          <a:avLst/>
        </a:prstGeom>
        <a:noFill/>
        <a:ln>
          <a:noFill/>
        </a:ln>
      </xdr:spPr>
    </xdr:pic>
    <xdr:clientData/>
  </xdr:twoCellAnchor>
  <xdr:twoCellAnchor editAs="oneCell">
    <xdr:from>
      <xdr:col>1</xdr:col>
      <xdr:colOff>85725</xdr:colOff>
      <xdr:row>1</xdr:row>
      <xdr:rowOff>76200</xdr:rowOff>
    </xdr:from>
    <xdr:to>
      <xdr:col>1</xdr:col>
      <xdr:colOff>85725</xdr:colOff>
      <xdr:row>1</xdr:row>
      <xdr:rowOff>361950</xdr:rowOff>
    </xdr:to>
    <xdr:pic>
      <xdr:nvPicPr>
        <xdr:cNvPr id="5" name="Obrázek 4" descr="C:\Users\lfrublingova\AppData\Local\Microsoft\Windows\INetCache\Content.Word\OPZP 2021_form_zahlavi.jpg">
          <a:extLst>
            <a:ext uri="{FF2B5EF4-FFF2-40B4-BE49-F238E27FC236}">
              <a16:creationId xmlns:a16="http://schemas.microsoft.com/office/drawing/2014/main" id="{B37ED8EF-F531-4A50-BCE8-59D0E2DE67B4}"/>
            </a:ext>
          </a:extLst>
        </xdr:cNvPr>
        <xdr:cNvPicPr/>
      </xdr:nvPicPr>
      <xdr:blipFill>
        <a:blip xmlns:r="http://schemas.openxmlformats.org/officeDocument/2006/relationships" r:embed="rId1"/>
        <a:stretch/>
      </xdr:blipFill>
      <xdr:spPr bwMode="auto">
        <a:xfrm>
          <a:off x="257175" y="276225"/>
          <a:ext cx="1400175" cy="285750"/>
        </a:xfrm>
        <a:prstGeom prst="rect">
          <a:avLst/>
        </a:prstGeom>
        <a:noFill/>
        <a:ln>
          <a:noFill/>
        </a:ln>
      </xdr:spPr>
    </xdr:pic>
    <xdr:clientData/>
  </xdr:twoCellAnchor>
  <xdr:twoCellAnchor editAs="oneCell">
    <xdr:from>
      <xdr:col>1</xdr:col>
      <xdr:colOff>66675</xdr:colOff>
      <xdr:row>1</xdr:row>
      <xdr:rowOff>76200</xdr:rowOff>
    </xdr:from>
    <xdr:to>
      <xdr:col>2</xdr:col>
      <xdr:colOff>323850</xdr:colOff>
      <xdr:row>1</xdr:row>
      <xdr:rowOff>361950</xdr:rowOff>
    </xdr:to>
    <xdr:pic>
      <xdr:nvPicPr>
        <xdr:cNvPr id="6" name="Obrázek 5" descr="C:\Users\lfrublingova\AppData\Local\Microsoft\Windows\INetCache\Content.Word\OPZP 2021_form_zahlavi.jpg">
          <a:extLst>
            <a:ext uri="{FF2B5EF4-FFF2-40B4-BE49-F238E27FC236}">
              <a16:creationId xmlns:a16="http://schemas.microsoft.com/office/drawing/2014/main" id="{DC0CE46D-D94B-4AE8-A1C1-13A081A8356F}"/>
            </a:ext>
          </a:extLst>
        </xdr:cNvPr>
        <xdr:cNvPicPr/>
      </xdr:nvPicPr>
      <xdr:blipFill>
        <a:blip xmlns:r="http://schemas.openxmlformats.org/officeDocument/2006/relationships" r:embed="rId1"/>
        <a:stretch/>
      </xdr:blipFill>
      <xdr:spPr bwMode="auto">
        <a:xfrm>
          <a:off x="238125" y="276225"/>
          <a:ext cx="1400175" cy="285750"/>
        </a:xfrm>
        <a:prstGeom prst="rect">
          <a:avLst/>
        </a:prstGeom>
        <a:noFill/>
        <a:ln>
          <a:noFill/>
        </a:ln>
      </xdr:spPr>
    </xdr:pic>
    <xdr:clientData/>
  </xdr:twoCellAnchor>
  <xdr:twoCellAnchor editAs="oneCell">
    <xdr:from>
      <xdr:col>4</xdr:col>
      <xdr:colOff>9982200</xdr:colOff>
      <xdr:row>1</xdr:row>
      <xdr:rowOff>69398</xdr:rowOff>
    </xdr:from>
    <xdr:to>
      <xdr:col>4</xdr:col>
      <xdr:colOff>11065185</xdr:colOff>
      <xdr:row>1</xdr:row>
      <xdr:rowOff>369855</xdr:rowOff>
    </xdr:to>
    <xdr:pic>
      <xdr:nvPicPr>
        <xdr:cNvPr id="7" name="Obrázek 5" descr="SFZP_krivky_H">
          <a:extLst>
            <a:ext uri="{FF2B5EF4-FFF2-40B4-BE49-F238E27FC236}">
              <a16:creationId xmlns:a16="http://schemas.microsoft.com/office/drawing/2014/main" id="{23EB6723-3AA0-4D56-BA35-57AC10613573}"/>
            </a:ext>
          </a:extLst>
        </xdr:cNvPr>
        <xdr:cNvPicPr>
          <a:picLocks noChangeAspect="1"/>
        </xdr:cNvPicPr>
      </xdr:nvPicPr>
      <xdr:blipFill>
        <a:blip xmlns:r="http://schemas.openxmlformats.org/officeDocument/2006/relationships" r:embed="rId2"/>
        <a:stretch/>
      </xdr:blipFill>
      <xdr:spPr bwMode="auto">
        <a:xfrm>
          <a:off x="11010900" y="269423"/>
          <a:ext cx="1082985" cy="30045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Arial"/>
        <a:cs typeface="Arial"/>
      </a:majorFont>
      <a:minorFont>
        <a:latin typeface="Calibri"/>
        <a:ea typeface="Arial"/>
        <a:cs typeface="Arial"/>
      </a:minorFont>
    </a:fontScheme>
    <a:fmtScheme name="Kancelář">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A38"/>
  <sheetViews>
    <sheetView tabSelected="1" zoomScale="85" zoomScaleNormal="85" workbookViewId="0">
      <pane ySplit="5" topLeftCell="A29" activePane="bottomLeft" state="frozen"/>
      <selection activeCell="P12" sqref="P12"/>
      <selection pane="bottomLeft" activeCell="B36" sqref="B36:F36"/>
    </sheetView>
  </sheetViews>
  <sheetFormatPr defaultColWidth="9.140625" defaultRowHeight="15" x14ac:dyDescent="0.25"/>
  <cols>
    <col min="1" max="1" width="2.5703125" style="1" bestFit="1" customWidth="1"/>
    <col min="2" max="2" width="10.7109375" style="1" bestFit="1" customWidth="1"/>
    <col min="3" max="3" width="8.7109375" style="2" bestFit="1" customWidth="1"/>
    <col min="4" max="4" width="35.7109375" style="3" bestFit="1" customWidth="1"/>
    <col min="5" max="5" width="9.42578125" style="4" bestFit="1" customWidth="1"/>
    <col min="6" max="6" width="22.7109375" style="4" customWidth="1"/>
    <col min="7" max="7" width="10.7109375" style="4" customWidth="1"/>
    <col min="8" max="8" width="35.7109375" style="5" bestFit="1" customWidth="1"/>
    <col min="9" max="9" width="43.140625" style="3" customWidth="1"/>
    <col min="10" max="10" width="39" style="3" customWidth="1"/>
    <col min="11" max="11" width="18.7109375" style="6" bestFit="1" customWidth="1"/>
    <col min="12" max="12" width="11.5703125" style="6" bestFit="1" customWidth="1"/>
    <col min="13" max="13" width="14.7109375" style="7" bestFit="1" customWidth="1"/>
    <col min="14" max="15" width="14.7109375" style="6" bestFit="1" customWidth="1"/>
    <col min="16" max="16" width="32.140625" style="6" bestFit="1" customWidth="1"/>
    <col min="17" max="18" width="18.7109375" style="8" bestFit="1" customWidth="1"/>
    <col min="19" max="19" width="18.7109375" style="6" bestFit="1" customWidth="1"/>
    <col min="20" max="20" width="14.28515625" style="6" bestFit="1" customWidth="1"/>
    <col min="21" max="21" width="11.5703125" style="1" bestFit="1" customWidth="1"/>
    <col min="22" max="22" width="24.140625" style="1" bestFit="1" customWidth="1"/>
    <col min="23" max="23" width="23.140625" style="1" customWidth="1"/>
    <col min="24" max="24" width="11.28515625" style="1" bestFit="1" customWidth="1"/>
    <col min="25" max="25" width="9.140625" style="1" bestFit="1"/>
    <col min="26" max="16384" width="9.140625" style="1"/>
  </cols>
  <sheetData>
    <row r="2" spans="2:27" s="9" customFormat="1" ht="43.5" customHeight="1" x14ac:dyDescent="0.25">
      <c r="B2" s="187" t="s">
        <v>242</v>
      </c>
      <c r="C2" s="188"/>
      <c r="D2" s="188"/>
      <c r="E2" s="188"/>
      <c r="F2" s="188"/>
      <c r="G2" s="188"/>
      <c r="H2" s="188"/>
      <c r="I2" s="188"/>
      <c r="J2" s="188"/>
      <c r="K2" s="188"/>
      <c r="L2" s="188"/>
      <c r="M2" s="188"/>
      <c r="N2" s="188"/>
      <c r="O2" s="188"/>
      <c r="P2" s="188"/>
      <c r="Q2" s="188"/>
      <c r="R2" s="188"/>
      <c r="S2" s="188"/>
      <c r="T2" s="189"/>
      <c r="U2" s="1"/>
      <c r="V2" s="1"/>
      <c r="W2" s="10"/>
      <c r="X2" s="10"/>
      <c r="Y2" s="10"/>
      <c r="Z2" s="10"/>
      <c r="AA2" s="10"/>
    </row>
    <row r="3" spans="2:27" s="11" customFormat="1" ht="22.7" customHeight="1" x14ac:dyDescent="0.25">
      <c r="B3" s="190" t="s">
        <v>0</v>
      </c>
      <c r="C3" s="191"/>
      <c r="D3" s="191"/>
      <c r="E3" s="192"/>
      <c r="F3" s="17"/>
      <c r="G3" s="193" t="s">
        <v>1</v>
      </c>
      <c r="H3" s="194"/>
      <c r="I3" s="194"/>
      <c r="J3" s="194"/>
      <c r="K3" s="195"/>
      <c r="L3" s="196" t="s">
        <v>2</v>
      </c>
      <c r="M3" s="197"/>
      <c r="N3" s="197"/>
      <c r="O3" s="197"/>
      <c r="P3" s="197"/>
      <c r="Q3" s="197"/>
      <c r="R3" s="197"/>
      <c r="S3" s="197"/>
      <c r="T3" s="198"/>
      <c r="U3" s="12"/>
      <c r="V3" s="12"/>
      <c r="W3" s="13"/>
      <c r="X3" s="13"/>
      <c r="Y3" s="13"/>
      <c r="Z3" s="13"/>
      <c r="AA3" s="13"/>
    </row>
    <row r="4" spans="2:27" s="14" customFormat="1" ht="25.5" customHeight="1" x14ac:dyDescent="0.25">
      <c r="B4" s="199" t="s">
        <v>3</v>
      </c>
      <c r="C4" s="201" t="s">
        <v>4</v>
      </c>
      <c r="D4" s="202"/>
      <c r="E4" s="203" t="s">
        <v>5</v>
      </c>
      <c r="F4" s="215" t="s">
        <v>37</v>
      </c>
      <c r="G4" s="205" t="s">
        <v>6</v>
      </c>
      <c r="H4" s="206"/>
      <c r="I4" s="207" t="s">
        <v>7</v>
      </c>
      <c r="J4" s="207" t="s">
        <v>8</v>
      </c>
      <c r="K4" s="209" t="s">
        <v>9</v>
      </c>
      <c r="L4" s="211" t="s">
        <v>10</v>
      </c>
      <c r="M4" s="211" t="s">
        <v>11</v>
      </c>
      <c r="N4" s="185" t="s">
        <v>12</v>
      </c>
      <c r="O4" s="185" t="s">
        <v>13</v>
      </c>
      <c r="P4" s="185" t="s">
        <v>14</v>
      </c>
      <c r="Q4" s="185" t="s">
        <v>15</v>
      </c>
      <c r="R4" s="185"/>
      <c r="S4" s="185"/>
      <c r="T4" s="213" t="s">
        <v>16</v>
      </c>
      <c r="U4" s="6"/>
      <c r="V4" s="6"/>
      <c r="W4" s="6"/>
    </row>
    <row r="5" spans="2:27" s="4" customFormat="1" ht="48.2" customHeight="1" thickBot="1" x14ac:dyDescent="0.3">
      <c r="B5" s="200"/>
      <c r="C5" s="26" t="s">
        <v>17</v>
      </c>
      <c r="D5" s="26" t="s">
        <v>18</v>
      </c>
      <c r="E5" s="204"/>
      <c r="F5" s="216"/>
      <c r="G5" s="30" t="s">
        <v>19</v>
      </c>
      <c r="H5" s="30" t="s">
        <v>20</v>
      </c>
      <c r="I5" s="208"/>
      <c r="J5" s="208"/>
      <c r="K5" s="210"/>
      <c r="L5" s="212"/>
      <c r="M5" s="212"/>
      <c r="N5" s="186"/>
      <c r="O5" s="186"/>
      <c r="P5" s="186" t="s">
        <v>21</v>
      </c>
      <c r="Q5" s="31" t="s">
        <v>22</v>
      </c>
      <c r="R5" s="31" t="s">
        <v>23</v>
      </c>
      <c r="S5" s="31" t="s">
        <v>24</v>
      </c>
      <c r="T5" s="214"/>
      <c r="U5" s="6"/>
      <c r="V5" s="6"/>
    </row>
    <row r="6" spans="2:27" s="15" customFormat="1" ht="150" x14ac:dyDescent="0.25">
      <c r="B6" s="222" t="s">
        <v>25</v>
      </c>
      <c r="C6" s="233" t="s">
        <v>26</v>
      </c>
      <c r="D6" s="236" t="s">
        <v>27</v>
      </c>
      <c r="E6" s="115" t="s">
        <v>155</v>
      </c>
      <c r="F6" s="118" t="s">
        <v>156</v>
      </c>
      <c r="G6" s="117" t="s">
        <v>157</v>
      </c>
      <c r="H6" s="116" t="s">
        <v>158</v>
      </c>
      <c r="I6" s="116" t="s">
        <v>159</v>
      </c>
      <c r="J6" s="116" t="s">
        <v>44</v>
      </c>
      <c r="K6" s="118" t="s">
        <v>211</v>
      </c>
      <c r="L6" s="118" t="s">
        <v>42</v>
      </c>
      <c r="M6" s="117" t="s">
        <v>160</v>
      </c>
      <c r="N6" s="117" t="s">
        <v>161</v>
      </c>
      <c r="O6" s="119">
        <v>45352</v>
      </c>
      <c r="P6" s="118" t="s">
        <v>162</v>
      </c>
      <c r="Q6" s="121">
        <f>R6/0.75</f>
        <v>3333333333.3333335</v>
      </c>
      <c r="R6" s="130">
        <v>2500000000</v>
      </c>
      <c r="S6" s="122">
        <f>Q6-R6</f>
        <v>833333333.33333349</v>
      </c>
      <c r="T6" s="123" t="s">
        <v>39</v>
      </c>
    </row>
    <row r="7" spans="2:27" s="15" customFormat="1" ht="150" x14ac:dyDescent="0.25">
      <c r="B7" s="223"/>
      <c r="C7" s="234"/>
      <c r="D7" s="237"/>
      <c r="E7" s="86" t="s">
        <v>163</v>
      </c>
      <c r="F7" s="87" t="s">
        <v>164</v>
      </c>
      <c r="G7" s="88" t="s">
        <v>157</v>
      </c>
      <c r="H7" s="89" t="s">
        <v>165</v>
      </c>
      <c r="I7" s="89" t="s">
        <v>159</v>
      </c>
      <c r="J7" s="89" t="s">
        <v>44</v>
      </c>
      <c r="K7" s="87" t="s">
        <v>212</v>
      </c>
      <c r="L7" s="87" t="s">
        <v>42</v>
      </c>
      <c r="M7" s="88" t="s">
        <v>160</v>
      </c>
      <c r="N7" s="88" t="s">
        <v>161</v>
      </c>
      <c r="O7" s="90">
        <v>45352</v>
      </c>
      <c r="P7" s="87" t="s">
        <v>162</v>
      </c>
      <c r="Q7" s="95">
        <f>R7/0.75</f>
        <v>3333333333.3333335</v>
      </c>
      <c r="R7" s="91">
        <v>2500000000</v>
      </c>
      <c r="S7" s="92">
        <f>Q7-R7</f>
        <v>833333333.33333349</v>
      </c>
      <c r="T7" s="93" t="s">
        <v>39</v>
      </c>
    </row>
    <row r="8" spans="2:27" s="15" customFormat="1" ht="60" x14ac:dyDescent="0.25">
      <c r="B8" s="223"/>
      <c r="C8" s="234"/>
      <c r="D8" s="237"/>
      <c r="E8" s="86" t="s">
        <v>225</v>
      </c>
      <c r="F8" s="87" t="s">
        <v>226</v>
      </c>
      <c r="G8" s="88" t="s">
        <v>227</v>
      </c>
      <c r="H8" s="89" t="s">
        <v>228</v>
      </c>
      <c r="I8" s="89" t="s">
        <v>229</v>
      </c>
      <c r="J8" s="89" t="s">
        <v>44</v>
      </c>
      <c r="K8" s="87" t="s">
        <v>58</v>
      </c>
      <c r="L8" s="87" t="s">
        <v>42</v>
      </c>
      <c r="M8" s="88" t="s">
        <v>235</v>
      </c>
      <c r="N8" s="88" t="s">
        <v>235</v>
      </c>
      <c r="O8" s="90">
        <v>45092</v>
      </c>
      <c r="P8" s="94">
        <v>0.8</v>
      </c>
      <c r="Q8" s="95">
        <f>R8/0.8</f>
        <v>1000000000</v>
      </c>
      <c r="R8" s="91">
        <v>800000000</v>
      </c>
      <c r="S8" s="92">
        <f>Q8-R8</f>
        <v>200000000</v>
      </c>
      <c r="T8" s="93" t="s">
        <v>39</v>
      </c>
    </row>
    <row r="9" spans="2:27" s="15" customFormat="1" ht="45" x14ac:dyDescent="0.25">
      <c r="B9" s="223"/>
      <c r="C9" s="234"/>
      <c r="D9" s="237"/>
      <c r="E9" s="96" t="s">
        <v>49</v>
      </c>
      <c r="F9" s="51" t="s">
        <v>50</v>
      </c>
      <c r="G9" s="52" t="s">
        <v>51</v>
      </c>
      <c r="H9" s="51" t="s">
        <v>52</v>
      </c>
      <c r="I9" s="51" t="s">
        <v>53</v>
      </c>
      <c r="J9" s="51" t="s">
        <v>44</v>
      </c>
      <c r="K9" s="53" t="s">
        <v>213</v>
      </c>
      <c r="L9" s="53" t="s">
        <v>42</v>
      </c>
      <c r="M9" s="52" t="s">
        <v>54</v>
      </c>
      <c r="N9" s="52" t="s">
        <v>54</v>
      </c>
      <c r="O9" s="54">
        <v>45077</v>
      </c>
      <c r="P9" s="53" t="s">
        <v>55</v>
      </c>
      <c r="Q9" s="55">
        <f>R9/0.5</f>
        <v>1000000000</v>
      </c>
      <c r="R9" s="55">
        <v>500000000</v>
      </c>
      <c r="S9" s="56">
        <f>Q9-R9</f>
        <v>500000000</v>
      </c>
      <c r="T9" s="57" t="s">
        <v>39</v>
      </c>
    </row>
    <row r="10" spans="2:27" s="15" customFormat="1" ht="45.75" thickBot="1" x14ac:dyDescent="0.3">
      <c r="B10" s="223"/>
      <c r="C10" s="235"/>
      <c r="D10" s="238"/>
      <c r="E10" s="50" t="s">
        <v>56</v>
      </c>
      <c r="F10" s="51" t="s">
        <v>57</v>
      </c>
      <c r="G10" s="52" t="s">
        <v>51</v>
      </c>
      <c r="H10" s="51" t="s">
        <v>52</v>
      </c>
      <c r="I10" s="51" t="s">
        <v>53</v>
      </c>
      <c r="J10" s="51" t="s">
        <v>44</v>
      </c>
      <c r="K10" s="53" t="s">
        <v>214</v>
      </c>
      <c r="L10" s="53" t="s">
        <v>42</v>
      </c>
      <c r="M10" s="52" t="s">
        <v>54</v>
      </c>
      <c r="N10" s="52" t="s">
        <v>54</v>
      </c>
      <c r="O10" s="54">
        <v>45077</v>
      </c>
      <c r="P10" s="53" t="s">
        <v>55</v>
      </c>
      <c r="Q10" s="55">
        <f t="shared" ref="Q10" si="0">R10/0.5</f>
        <v>1000000000</v>
      </c>
      <c r="R10" s="55">
        <v>500000000</v>
      </c>
      <c r="S10" s="56">
        <f t="shared" ref="S10:S18" si="1">Q10-R10</f>
        <v>500000000</v>
      </c>
      <c r="T10" s="57" t="s">
        <v>39</v>
      </c>
    </row>
    <row r="11" spans="2:27" s="15" customFormat="1" ht="165.75" thickBot="1" x14ac:dyDescent="0.3">
      <c r="B11" s="223"/>
      <c r="C11" s="37" t="s">
        <v>28</v>
      </c>
      <c r="D11" s="36" t="s">
        <v>29</v>
      </c>
      <c r="E11" s="58" t="s">
        <v>59</v>
      </c>
      <c r="F11" s="59" t="s">
        <v>60</v>
      </c>
      <c r="G11" s="60" t="s">
        <v>61</v>
      </c>
      <c r="H11" s="59" t="s">
        <v>237</v>
      </c>
      <c r="I11" s="59" t="s">
        <v>62</v>
      </c>
      <c r="J11" s="59" t="s">
        <v>44</v>
      </c>
      <c r="K11" s="61" t="s">
        <v>58</v>
      </c>
      <c r="L11" s="61" t="s">
        <v>42</v>
      </c>
      <c r="M11" s="60" t="s">
        <v>54</v>
      </c>
      <c r="N11" s="60" t="s">
        <v>54</v>
      </c>
      <c r="O11" s="62">
        <v>45077</v>
      </c>
      <c r="P11" s="61" t="s">
        <v>145</v>
      </c>
      <c r="Q11" s="63">
        <f>R11/0.75</f>
        <v>1100000000</v>
      </c>
      <c r="R11" s="63">
        <v>825000000</v>
      </c>
      <c r="S11" s="64">
        <f t="shared" si="1"/>
        <v>275000000</v>
      </c>
      <c r="T11" s="65" t="s">
        <v>39</v>
      </c>
    </row>
    <row r="12" spans="2:27" ht="57.2" customHeight="1" x14ac:dyDescent="0.25">
      <c r="B12" s="223"/>
      <c r="C12" s="225" t="s">
        <v>30</v>
      </c>
      <c r="D12" s="229" t="s">
        <v>31</v>
      </c>
      <c r="E12" s="115" t="s">
        <v>166</v>
      </c>
      <c r="F12" s="116" t="s">
        <v>167</v>
      </c>
      <c r="G12" s="117" t="s">
        <v>168</v>
      </c>
      <c r="H12" s="116" t="s">
        <v>169</v>
      </c>
      <c r="I12" s="116" t="s">
        <v>170</v>
      </c>
      <c r="J12" s="116" t="s">
        <v>44</v>
      </c>
      <c r="K12" s="118" t="s">
        <v>41</v>
      </c>
      <c r="L12" s="118" t="s">
        <v>171</v>
      </c>
      <c r="M12" s="117" t="s">
        <v>172</v>
      </c>
      <c r="N12" s="117" t="s">
        <v>172</v>
      </c>
      <c r="O12" s="119">
        <v>45275</v>
      </c>
      <c r="P12" s="120">
        <v>0.8</v>
      </c>
      <c r="Q12" s="121">
        <f>R12/0.8</f>
        <v>187500000</v>
      </c>
      <c r="R12" s="121">
        <v>150000000</v>
      </c>
      <c r="S12" s="122">
        <f t="shared" si="1"/>
        <v>37500000</v>
      </c>
      <c r="T12" s="123" t="s">
        <v>39</v>
      </c>
    </row>
    <row r="13" spans="2:27" ht="57.2" customHeight="1" x14ac:dyDescent="0.25">
      <c r="B13" s="223"/>
      <c r="C13" s="226"/>
      <c r="D13" s="230"/>
      <c r="E13" s="35" t="s">
        <v>173</v>
      </c>
      <c r="F13" s="34" t="s">
        <v>174</v>
      </c>
      <c r="G13" s="23" t="s">
        <v>168</v>
      </c>
      <c r="H13" s="34" t="s">
        <v>169</v>
      </c>
      <c r="I13" s="34" t="s">
        <v>175</v>
      </c>
      <c r="J13" s="34" t="s">
        <v>44</v>
      </c>
      <c r="K13" s="27" t="s">
        <v>41</v>
      </c>
      <c r="L13" s="27" t="s">
        <v>171</v>
      </c>
      <c r="M13" s="23" t="s">
        <v>176</v>
      </c>
      <c r="N13" s="23" t="s">
        <v>176</v>
      </c>
      <c r="O13" s="28">
        <v>45189</v>
      </c>
      <c r="P13" s="29" t="s">
        <v>177</v>
      </c>
      <c r="Q13" s="85">
        <f>R13/1</f>
        <v>200000000</v>
      </c>
      <c r="R13" s="85">
        <v>200000000</v>
      </c>
      <c r="S13" s="32">
        <f t="shared" si="1"/>
        <v>0</v>
      </c>
      <c r="T13" s="33" t="s">
        <v>39</v>
      </c>
    </row>
    <row r="14" spans="2:27" ht="57.2" customHeight="1" x14ac:dyDescent="0.25">
      <c r="B14" s="223"/>
      <c r="C14" s="226"/>
      <c r="D14" s="230"/>
      <c r="E14" s="86" t="s">
        <v>178</v>
      </c>
      <c r="F14" s="89" t="s">
        <v>179</v>
      </c>
      <c r="G14" s="88" t="s">
        <v>180</v>
      </c>
      <c r="H14" s="89" t="s">
        <v>181</v>
      </c>
      <c r="I14" s="89" t="s">
        <v>182</v>
      </c>
      <c r="J14" s="89" t="s">
        <v>44</v>
      </c>
      <c r="K14" s="87" t="s">
        <v>41</v>
      </c>
      <c r="L14" s="87" t="s">
        <v>171</v>
      </c>
      <c r="M14" s="88" t="s">
        <v>183</v>
      </c>
      <c r="N14" s="88" t="s">
        <v>183</v>
      </c>
      <c r="O14" s="90">
        <v>45230</v>
      </c>
      <c r="P14" s="29">
        <v>0.85</v>
      </c>
      <c r="Q14" s="85">
        <f>R14/0.85</f>
        <v>235294117.64705884</v>
      </c>
      <c r="R14" s="95">
        <v>200000000</v>
      </c>
      <c r="S14" s="92">
        <f t="shared" si="1"/>
        <v>35294117.647058845</v>
      </c>
      <c r="T14" s="93" t="s">
        <v>39</v>
      </c>
    </row>
    <row r="15" spans="2:27" ht="315" x14ac:dyDescent="0.25">
      <c r="B15" s="223"/>
      <c r="C15" s="226"/>
      <c r="D15" s="230"/>
      <c r="E15" s="52" t="s">
        <v>148</v>
      </c>
      <c r="F15" s="66" t="s">
        <v>149</v>
      </c>
      <c r="G15" s="52" t="s">
        <v>150</v>
      </c>
      <c r="H15" s="83" t="s">
        <v>238</v>
      </c>
      <c r="I15" s="83" t="s">
        <v>151</v>
      </c>
      <c r="J15" s="83" t="s">
        <v>44</v>
      </c>
      <c r="K15" s="53" t="s">
        <v>41</v>
      </c>
      <c r="L15" s="53" t="s">
        <v>42</v>
      </c>
      <c r="M15" s="52" t="s">
        <v>43</v>
      </c>
      <c r="N15" s="52" t="s">
        <v>43</v>
      </c>
      <c r="O15" s="54">
        <v>45230</v>
      </c>
      <c r="P15" s="79" t="s">
        <v>152</v>
      </c>
      <c r="Q15" s="84">
        <f t="shared" ref="Q15" si="2">R15/1</f>
        <v>2500000000</v>
      </c>
      <c r="R15" s="55">
        <v>2500000000</v>
      </c>
      <c r="S15" s="56">
        <f t="shared" si="1"/>
        <v>0</v>
      </c>
      <c r="T15" s="57" t="s">
        <v>39</v>
      </c>
    </row>
    <row r="16" spans="2:27" ht="120" x14ac:dyDescent="0.25">
      <c r="B16" s="223"/>
      <c r="C16" s="227"/>
      <c r="D16" s="231"/>
      <c r="E16" s="50" t="s">
        <v>65</v>
      </c>
      <c r="F16" s="66" t="s">
        <v>66</v>
      </c>
      <c r="G16" s="52" t="s">
        <v>67</v>
      </c>
      <c r="H16" s="51" t="s">
        <v>68</v>
      </c>
      <c r="I16" s="51" t="s">
        <v>69</v>
      </c>
      <c r="J16" s="51" t="s">
        <v>44</v>
      </c>
      <c r="K16" s="53" t="s">
        <v>41</v>
      </c>
      <c r="L16" s="53" t="s">
        <v>42</v>
      </c>
      <c r="M16" s="52" t="s">
        <v>70</v>
      </c>
      <c r="N16" s="52" t="s">
        <v>70</v>
      </c>
      <c r="O16" s="54">
        <v>45044</v>
      </c>
      <c r="P16" s="67">
        <v>0.85</v>
      </c>
      <c r="Q16" s="55">
        <f t="shared" ref="Q16" si="3">R16/0.85</f>
        <v>176470588.23529413</v>
      </c>
      <c r="R16" s="55">
        <v>150000000</v>
      </c>
      <c r="S16" s="56">
        <f t="shared" si="1"/>
        <v>26470588.235294133</v>
      </c>
      <c r="T16" s="57" t="s">
        <v>39</v>
      </c>
    </row>
    <row r="17" spans="2:21" ht="60" x14ac:dyDescent="0.25">
      <c r="B17" s="223"/>
      <c r="C17" s="227"/>
      <c r="D17" s="231"/>
      <c r="E17" s="50" t="s">
        <v>71</v>
      </c>
      <c r="F17" s="66" t="s">
        <v>72</v>
      </c>
      <c r="G17" s="52" t="s">
        <v>73</v>
      </c>
      <c r="H17" s="51" t="s">
        <v>74</v>
      </c>
      <c r="I17" s="51" t="s">
        <v>75</v>
      </c>
      <c r="J17" s="51" t="s">
        <v>44</v>
      </c>
      <c r="K17" s="53" t="s">
        <v>41</v>
      </c>
      <c r="L17" s="53" t="s">
        <v>42</v>
      </c>
      <c r="M17" s="52" t="s">
        <v>70</v>
      </c>
      <c r="N17" s="52" t="s">
        <v>70</v>
      </c>
      <c r="O17" s="54">
        <v>45077</v>
      </c>
      <c r="P17" s="67">
        <v>0.8</v>
      </c>
      <c r="Q17" s="55">
        <f t="shared" ref="Q17" si="4">R17/0.8</f>
        <v>125000000</v>
      </c>
      <c r="R17" s="55">
        <v>100000000</v>
      </c>
      <c r="S17" s="56">
        <f t="shared" si="1"/>
        <v>25000000</v>
      </c>
      <c r="T17" s="57" t="s">
        <v>39</v>
      </c>
    </row>
    <row r="18" spans="2:21" ht="57.2" customHeight="1" thickBot="1" x14ac:dyDescent="0.35">
      <c r="B18" s="223"/>
      <c r="C18" s="228"/>
      <c r="D18" s="232"/>
      <c r="E18" s="68" t="s">
        <v>77</v>
      </c>
      <c r="F18" s="69" t="s">
        <v>78</v>
      </c>
      <c r="G18" s="70" t="s">
        <v>79</v>
      </c>
      <c r="H18" s="71" t="s">
        <v>80</v>
      </c>
      <c r="I18" s="72"/>
      <c r="J18" s="71" t="s">
        <v>44</v>
      </c>
      <c r="K18" s="73" t="s">
        <v>41</v>
      </c>
      <c r="L18" s="73" t="s">
        <v>42</v>
      </c>
      <c r="M18" s="70" t="s">
        <v>81</v>
      </c>
      <c r="N18" s="70" t="s">
        <v>82</v>
      </c>
      <c r="O18" s="74">
        <v>45245</v>
      </c>
      <c r="P18" s="75">
        <v>0.85</v>
      </c>
      <c r="Q18" s="76">
        <f>R18/0.85</f>
        <v>117647058.82352942</v>
      </c>
      <c r="R18" s="76">
        <v>100000000</v>
      </c>
      <c r="S18" s="124">
        <f t="shared" si="1"/>
        <v>17647058.823529422</v>
      </c>
      <c r="T18" s="125" t="s">
        <v>39</v>
      </c>
    </row>
    <row r="19" spans="2:21" ht="111.2" customHeight="1" x14ac:dyDescent="0.25">
      <c r="B19" s="223"/>
      <c r="C19" s="239" t="s">
        <v>35</v>
      </c>
      <c r="D19" s="241" t="s">
        <v>36</v>
      </c>
      <c r="E19" s="109" t="s">
        <v>88</v>
      </c>
      <c r="F19" s="110" t="s">
        <v>89</v>
      </c>
      <c r="G19" s="111" t="s">
        <v>90</v>
      </c>
      <c r="H19" s="112" t="s">
        <v>91</v>
      </c>
      <c r="I19" s="112" t="s">
        <v>92</v>
      </c>
      <c r="J19" s="112" t="s">
        <v>44</v>
      </c>
      <c r="K19" s="79" t="s">
        <v>41</v>
      </c>
      <c r="L19" s="112" t="s">
        <v>42</v>
      </c>
      <c r="M19" s="111" t="s">
        <v>93</v>
      </c>
      <c r="N19" s="111" t="s">
        <v>93</v>
      </c>
      <c r="O19" s="178">
        <v>44985</v>
      </c>
      <c r="P19" s="113">
        <v>0.7</v>
      </c>
      <c r="Q19" s="84">
        <f>R19/0.7</f>
        <v>5714285714.2857151</v>
      </c>
      <c r="R19" s="84">
        <v>4000000000</v>
      </c>
      <c r="S19" s="84">
        <f>Q19-R19</f>
        <v>1714285714.2857151</v>
      </c>
      <c r="T19" s="114" t="s">
        <v>39</v>
      </c>
    </row>
    <row r="20" spans="2:21" ht="83.25" thickBot="1" x14ac:dyDescent="0.3">
      <c r="B20" s="223"/>
      <c r="C20" s="240"/>
      <c r="D20" s="242"/>
      <c r="E20" s="68" t="s">
        <v>83</v>
      </c>
      <c r="F20" s="69" t="s">
        <v>84</v>
      </c>
      <c r="G20" s="70" t="s">
        <v>85</v>
      </c>
      <c r="H20" s="71" t="s">
        <v>64</v>
      </c>
      <c r="I20" s="131" t="s">
        <v>86</v>
      </c>
      <c r="J20" s="71" t="s">
        <v>40</v>
      </c>
      <c r="K20" s="73" t="s">
        <v>41</v>
      </c>
      <c r="L20" s="73" t="s">
        <v>42</v>
      </c>
      <c r="M20" s="70" t="s">
        <v>87</v>
      </c>
      <c r="N20" s="70" t="s">
        <v>87</v>
      </c>
      <c r="O20" s="74">
        <v>45471</v>
      </c>
      <c r="P20" s="75">
        <v>1</v>
      </c>
      <c r="Q20" s="76">
        <f>R20/1</f>
        <v>750000000</v>
      </c>
      <c r="R20" s="76">
        <v>750000000</v>
      </c>
      <c r="S20" s="76">
        <f t="shared" ref="S20:S22" si="5">Q20-R20</f>
        <v>0</v>
      </c>
      <c r="T20" s="77" t="s">
        <v>39</v>
      </c>
    </row>
    <row r="21" spans="2:21" ht="360.75" thickBot="1" x14ac:dyDescent="0.3">
      <c r="B21" s="223"/>
      <c r="C21" s="176" t="s">
        <v>32</v>
      </c>
      <c r="D21" s="177" t="s">
        <v>94</v>
      </c>
      <c r="E21" s="179" t="s">
        <v>95</v>
      </c>
      <c r="F21" s="78" t="s">
        <v>96</v>
      </c>
      <c r="G21" s="44" t="s">
        <v>223</v>
      </c>
      <c r="H21" s="43" t="s">
        <v>236</v>
      </c>
      <c r="I21" s="43" t="s">
        <v>224</v>
      </c>
      <c r="J21" s="43" t="s">
        <v>44</v>
      </c>
      <c r="K21" s="45" t="s">
        <v>41</v>
      </c>
      <c r="L21" s="45" t="s">
        <v>42</v>
      </c>
      <c r="M21" s="44" t="s">
        <v>97</v>
      </c>
      <c r="N21" s="44" t="s">
        <v>76</v>
      </c>
      <c r="O21" s="46">
        <v>45107</v>
      </c>
      <c r="P21" s="45" t="s">
        <v>239</v>
      </c>
      <c r="Q21" s="47">
        <f>R21/0.85</f>
        <v>1411764705.8823531</v>
      </c>
      <c r="R21" s="47">
        <v>1200000000</v>
      </c>
      <c r="S21" s="48">
        <f t="shared" si="5"/>
        <v>211764705.88235307</v>
      </c>
      <c r="T21" s="49" t="s">
        <v>39</v>
      </c>
    </row>
    <row r="22" spans="2:21" s="154" customFormat="1" ht="159.75" customHeight="1" x14ac:dyDescent="0.25">
      <c r="B22" s="223"/>
      <c r="C22" s="219" t="s">
        <v>33</v>
      </c>
      <c r="D22" s="243" t="s">
        <v>34</v>
      </c>
      <c r="E22" s="126" t="s">
        <v>184</v>
      </c>
      <c r="F22" s="127" t="s">
        <v>215</v>
      </c>
      <c r="G22" s="127" t="s">
        <v>216</v>
      </c>
      <c r="H22" s="149" t="s">
        <v>217</v>
      </c>
      <c r="I22" s="149" t="s">
        <v>218</v>
      </c>
      <c r="J22" s="149" t="s">
        <v>219</v>
      </c>
      <c r="K22" s="128" t="s">
        <v>41</v>
      </c>
      <c r="L22" s="128" t="s">
        <v>42</v>
      </c>
      <c r="M22" s="127" t="s">
        <v>176</v>
      </c>
      <c r="N22" s="127" t="s">
        <v>176</v>
      </c>
      <c r="O22" s="150">
        <v>45230</v>
      </c>
      <c r="P22" s="151" t="s">
        <v>220</v>
      </c>
      <c r="Q22" s="152">
        <f>R22/1</f>
        <v>120000000</v>
      </c>
      <c r="R22" s="152">
        <v>120000000</v>
      </c>
      <c r="S22" s="153">
        <f t="shared" si="5"/>
        <v>0</v>
      </c>
      <c r="T22" s="129" t="s">
        <v>39</v>
      </c>
    </row>
    <row r="23" spans="2:21" ht="75.75" customHeight="1" x14ac:dyDescent="0.25">
      <c r="B23" s="223"/>
      <c r="C23" s="220"/>
      <c r="D23" s="244"/>
      <c r="E23" s="35" t="s">
        <v>185</v>
      </c>
      <c r="F23" s="23" t="s">
        <v>186</v>
      </c>
      <c r="G23" s="23" t="s">
        <v>187</v>
      </c>
      <c r="H23" s="34" t="s">
        <v>188</v>
      </c>
      <c r="I23" s="34" t="s">
        <v>189</v>
      </c>
      <c r="J23" s="34" t="s">
        <v>44</v>
      </c>
      <c r="K23" s="27" t="s">
        <v>41</v>
      </c>
      <c r="L23" s="27" t="s">
        <v>45</v>
      </c>
      <c r="M23" s="23" t="s">
        <v>176</v>
      </c>
      <c r="N23" s="23" t="s">
        <v>183</v>
      </c>
      <c r="O23" s="28">
        <v>45077</v>
      </c>
      <c r="P23" s="29" t="s">
        <v>190</v>
      </c>
      <c r="Q23" s="85">
        <f>R23/0.85</f>
        <v>176470588.23529413</v>
      </c>
      <c r="R23" s="85">
        <v>150000000</v>
      </c>
      <c r="S23" s="32">
        <f>Q23-R23</f>
        <v>26470588.235294133</v>
      </c>
      <c r="T23" s="33" t="s">
        <v>39</v>
      </c>
    </row>
    <row r="24" spans="2:21" ht="75.75" customHeight="1" x14ac:dyDescent="0.25">
      <c r="B24" s="223"/>
      <c r="C24" s="220"/>
      <c r="D24" s="244"/>
      <c r="E24" s="86" t="s">
        <v>191</v>
      </c>
      <c r="F24" s="88" t="s">
        <v>192</v>
      </c>
      <c r="G24" s="88" t="s">
        <v>46</v>
      </c>
      <c r="H24" s="89" t="s">
        <v>193</v>
      </c>
      <c r="I24" s="89" t="s">
        <v>47</v>
      </c>
      <c r="J24" s="89" t="s">
        <v>44</v>
      </c>
      <c r="K24" s="87" t="s">
        <v>41</v>
      </c>
      <c r="L24" s="87" t="s">
        <v>45</v>
      </c>
      <c r="M24" s="88" t="s">
        <v>194</v>
      </c>
      <c r="N24" s="88" t="s">
        <v>195</v>
      </c>
      <c r="O24" s="90">
        <v>45169</v>
      </c>
      <c r="P24" s="94" t="s">
        <v>48</v>
      </c>
      <c r="Q24" s="95">
        <f>R24/0.85</f>
        <v>1176470588.2352941</v>
      </c>
      <c r="R24" s="95">
        <v>1000000000</v>
      </c>
      <c r="S24" s="92">
        <f>Q24-R24</f>
        <v>176470588.2352941</v>
      </c>
      <c r="T24" s="93" t="s">
        <v>39</v>
      </c>
    </row>
    <row r="25" spans="2:21" ht="105" x14ac:dyDescent="0.25">
      <c r="B25" s="223"/>
      <c r="C25" s="220"/>
      <c r="D25" s="244"/>
      <c r="E25" s="86" t="s">
        <v>230</v>
      </c>
      <c r="F25" s="88" t="s">
        <v>231</v>
      </c>
      <c r="G25" s="88" t="s">
        <v>100</v>
      </c>
      <c r="H25" s="89" t="s">
        <v>121</v>
      </c>
      <c r="I25" s="89" t="s">
        <v>232</v>
      </c>
      <c r="J25" s="89" t="s">
        <v>233</v>
      </c>
      <c r="K25" s="87" t="s">
        <v>41</v>
      </c>
      <c r="L25" s="87" t="s">
        <v>42</v>
      </c>
      <c r="M25" s="88" t="s">
        <v>234</v>
      </c>
      <c r="N25" s="88" t="s">
        <v>234</v>
      </c>
      <c r="O25" s="90">
        <v>45230</v>
      </c>
      <c r="P25" s="94">
        <v>1</v>
      </c>
      <c r="Q25" s="95">
        <f>R25/1</f>
        <v>40000000</v>
      </c>
      <c r="R25" s="95">
        <v>40000000</v>
      </c>
      <c r="S25" s="92">
        <f>Q25-R25</f>
        <v>0</v>
      </c>
      <c r="T25" s="93" t="s">
        <v>39</v>
      </c>
    </row>
    <row r="26" spans="2:21" ht="90" x14ac:dyDescent="0.25">
      <c r="B26" s="223"/>
      <c r="C26" s="220"/>
      <c r="D26" s="244"/>
      <c r="E26" s="50" t="s">
        <v>101</v>
      </c>
      <c r="F26" s="52" t="s">
        <v>102</v>
      </c>
      <c r="G26" s="52" t="s">
        <v>103</v>
      </c>
      <c r="H26" s="51" t="s">
        <v>104</v>
      </c>
      <c r="I26" s="80"/>
      <c r="J26" s="51" t="s">
        <v>105</v>
      </c>
      <c r="K26" s="53" t="s">
        <v>41</v>
      </c>
      <c r="L26" s="53" t="s">
        <v>42</v>
      </c>
      <c r="M26" s="52" t="s">
        <v>97</v>
      </c>
      <c r="N26" s="52" t="s">
        <v>97</v>
      </c>
      <c r="O26" s="54">
        <v>45138</v>
      </c>
      <c r="P26" s="53" t="s">
        <v>106</v>
      </c>
      <c r="Q26" s="55">
        <f>R26/0.85</f>
        <v>2776470588.2352943</v>
      </c>
      <c r="R26" s="55">
        <v>2360000000</v>
      </c>
      <c r="S26" s="56">
        <f t="shared" ref="S26:S31" si="6">Q26-R26</f>
        <v>416470588.23529434</v>
      </c>
      <c r="T26" s="57" t="s">
        <v>39</v>
      </c>
    </row>
    <row r="27" spans="2:21" ht="105" x14ac:dyDescent="0.25">
      <c r="B27" s="223"/>
      <c r="C27" s="220"/>
      <c r="D27" s="244"/>
      <c r="E27" s="50" t="s">
        <v>107</v>
      </c>
      <c r="F27" s="52" t="s">
        <v>108</v>
      </c>
      <c r="G27" s="52" t="s">
        <v>109</v>
      </c>
      <c r="H27" s="51" t="s">
        <v>110</v>
      </c>
      <c r="I27" s="80"/>
      <c r="J27" s="51" t="s">
        <v>44</v>
      </c>
      <c r="K27" s="53" t="s">
        <v>41</v>
      </c>
      <c r="L27" s="53" t="s">
        <v>42</v>
      </c>
      <c r="M27" s="52" t="s">
        <v>97</v>
      </c>
      <c r="N27" s="52" t="s">
        <v>111</v>
      </c>
      <c r="O27" s="54">
        <v>44988</v>
      </c>
      <c r="P27" s="53" t="s">
        <v>112</v>
      </c>
      <c r="Q27" s="55">
        <f>R27/1</f>
        <v>150000000</v>
      </c>
      <c r="R27" s="55">
        <v>150000000</v>
      </c>
      <c r="S27" s="56">
        <f t="shared" si="6"/>
        <v>0</v>
      </c>
      <c r="T27" s="57" t="s">
        <v>39</v>
      </c>
    </row>
    <row r="28" spans="2:21" ht="60" x14ac:dyDescent="0.25">
      <c r="B28" s="223"/>
      <c r="C28" s="220"/>
      <c r="D28" s="244"/>
      <c r="E28" s="50" t="s">
        <v>114</v>
      </c>
      <c r="F28" s="81" t="s">
        <v>115</v>
      </c>
      <c r="G28" s="52" t="s">
        <v>46</v>
      </c>
      <c r="H28" s="51" t="s">
        <v>113</v>
      </c>
      <c r="I28" s="51" t="s">
        <v>116</v>
      </c>
      <c r="J28" s="51" t="s">
        <v>44</v>
      </c>
      <c r="K28" s="53" t="s">
        <v>41</v>
      </c>
      <c r="L28" s="53" t="s">
        <v>42</v>
      </c>
      <c r="M28" s="52" t="s">
        <v>76</v>
      </c>
      <c r="N28" s="52" t="s">
        <v>117</v>
      </c>
      <c r="O28" s="54">
        <v>45248</v>
      </c>
      <c r="P28" s="53" t="s">
        <v>118</v>
      </c>
      <c r="Q28" s="82">
        <f t="shared" ref="Q28" si="7">R28/0.85</f>
        <v>352941176.47058827</v>
      </c>
      <c r="R28" s="55">
        <v>300000000</v>
      </c>
      <c r="S28" s="56">
        <f t="shared" si="6"/>
        <v>52941176.470588267</v>
      </c>
      <c r="T28" s="57" t="s">
        <v>39</v>
      </c>
      <c r="U28" s="169"/>
    </row>
    <row r="29" spans="2:21" ht="60" x14ac:dyDescent="0.25">
      <c r="B29" s="223"/>
      <c r="C29" s="220"/>
      <c r="D29" s="244"/>
      <c r="E29" s="50" t="s">
        <v>119</v>
      </c>
      <c r="F29" s="81" t="s">
        <v>120</v>
      </c>
      <c r="G29" s="52" t="s">
        <v>100</v>
      </c>
      <c r="H29" s="51" t="s">
        <v>121</v>
      </c>
      <c r="I29" s="51" t="s">
        <v>122</v>
      </c>
      <c r="J29" s="51" t="s">
        <v>123</v>
      </c>
      <c r="K29" s="53" t="s">
        <v>124</v>
      </c>
      <c r="L29" s="53" t="s">
        <v>42</v>
      </c>
      <c r="M29" s="52" t="s">
        <v>125</v>
      </c>
      <c r="N29" s="52" t="s">
        <v>125</v>
      </c>
      <c r="O29" s="54">
        <v>45016</v>
      </c>
      <c r="P29" s="53" t="s">
        <v>126</v>
      </c>
      <c r="Q29" s="82">
        <f t="shared" ref="Q29:Q30" si="8">R29</f>
        <v>600000000</v>
      </c>
      <c r="R29" s="55">
        <v>600000000</v>
      </c>
      <c r="S29" s="56">
        <f t="shared" si="6"/>
        <v>0</v>
      </c>
      <c r="T29" s="57" t="s">
        <v>39</v>
      </c>
    </row>
    <row r="30" spans="2:21" ht="105" x14ac:dyDescent="0.25">
      <c r="B30" s="223"/>
      <c r="C30" s="220"/>
      <c r="D30" s="244"/>
      <c r="E30" s="50" t="s">
        <v>127</v>
      </c>
      <c r="F30" s="81" t="s">
        <v>128</v>
      </c>
      <c r="G30" s="52" t="s">
        <v>100</v>
      </c>
      <c r="H30" s="51" t="s">
        <v>121</v>
      </c>
      <c r="I30" s="51" t="s">
        <v>129</v>
      </c>
      <c r="J30" s="51" t="s">
        <v>130</v>
      </c>
      <c r="K30" s="53" t="s">
        <v>124</v>
      </c>
      <c r="L30" s="53" t="s">
        <v>42</v>
      </c>
      <c r="M30" s="52" t="s">
        <v>125</v>
      </c>
      <c r="N30" s="52" t="s">
        <v>125</v>
      </c>
      <c r="O30" s="54">
        <v>45107</v>
      </c>
      <c r="P30" s="53" t="s">
        <v>131</v>
      </c>
      <c r="Q30" s="82">
        <f t="shared" si="8"/>
        <v>370000000</v>
      </c>
      <c r="R30" s="55">
        <v>370000000</v>
      </c>
      <c r="S30" s="56">
        <f t="shared" si="6"/>
        <v>0</v>
      </c>
      <c r="T30" s="57" t="s">
        <v>39</v>
      </c>
    </row>
    <row r="31" spans="2:21" ht="90" x14ac:dyDescent="0.25">
      <c r="B31" s="223"/>
      <c r="C31" s="220"/>
      <c r="D31" s="244"/>
      <c r="E31" s="50" t="s">
        <v>132</v>
      </c>
      <c r="F31" s="81" t="s">
        <v>133</v>
      </c>
      <c r="G31" s="52" t="s">
        <v>100</v>
      </c>
      <c r="H31" s="51" t="s">
        <v>121</v>
      </c>
      <c r="I31" s="51" t="s">
        <v>134</v>
      </c>
      <c r="J31" s="51" t="s">
        <v>123</v>
      </c>
      <c r="K31" s="53" t="s">
        <v>135</v>
      </c>
      <c r="L31" s="53" t="s">
        <v>42</v>
      </c>
      <c r="M31" s="52" t="s">
        <v>125</v>
      </c>
      <c r="N31" s="52" t="s">
        <v>125</v>
      </c>
      <c r="O31" s="54">
        <v>45107</v>
      </c>
      <c r="P31" s="67">
        <v>1</v>
      </c>
      <c r="Q31" s="82">
        <f>R31</f>
        <v>600000000</v>
      </c>
      <c r="R31" s="55">
        <v>600000000</v>
      </c>
      <c r="S31" s="56">
        <f t="shared" si="6"/>
        <v>0</v>
      </c>
      <c r="T31" s="57" t="s">
        <v>39</v>
      </c>
    </row>
    <row r="32" spans="2:21" ht="60" x14ac:dyDescent="0.25">
      <c r="B32" s="223"/>
      <c r="C32" s="220"/>
      <c r="D32" s="244"/>
      <c r="E32" s="50" t="s">
        <v>136</v>
      </c>
      <c r="F32" s="81" t="s">
        <v>137</v>
      </c>
      <c r="G32" s="52" t="s">
        <v>100</v>
      </c>
      <c r="H32" s="51" t="s">
        <v>121</v>
      </c>
      <c r="I32" s="51" t="s">
        <v>122</v>
      </c>
      <c r="J32" s="51" t="s">
        <v>138</v>
      </c>
      <c r="K32" s="53" t="s">
        <v>124</v>
      </c>
      <c r="L32" s="53" t="s">
        <v>42</v>
      </c>
      <c r="M32" s="52" t="s">
        <v>125</v>
      </c>
      <c r="N32" s="52" t="s">
        <v>125</v>
      </c>
      <c r="O32" s="54">
        <v>45107</v>
      </c>
      <c r="P32" s="67">
        <v>1</v>
      </c>
      <c r="Q32" s="82">
        <f>R32</f>
        <v>40000000</v>
      </c>
      <c r="R32" s="55">
        <v>40000000</v>
      </c>
      <c r="S32" s="56">
        <v>0</v>
      </c>
      <c r="T32" s="57" t="s">
        <v>39</v>
      </c>
    </row>
    <row r="33" spans="2:20" s="16" customFormat="1" ht="50.25" thickBot="1" x14ac:dyDescent="0.3">
      <c r="B33" s="224"/>
      <c r="C33" s="221"/>
      <c r="D33" s="224"/>
      <c r="E33" s="132" t="s">
        <v>139</v>
      </c>
      <c r="F33" s="133" t="s">
        <v>140</v>
      </c>
      <c r="G33" s="134" t="s">
        <v>141</v>
      </c>
      <c r="H33" s="135" t="s">
        <v>142</v>
      </c>
      <c r="I33" s="135" t="s">
        <v>143</v>
      </c>
      <c r="J33" s="135" t="s">
        <v>44</v>
      </c>
      <c r="K33" s="136" t="s">
        <v>124</v>
      </c>
      <c r="L33" s="136" t="s">
        <v>42</v>
      </c>
      <c r="M33" s="134" t="s">
        <v>125</v>
      </c>
      <c r="N33" s="134" t="s">
        <v>125</v>
      </c>
      <c r="O33" s="137">
        <v>45107</v>
      </c>
      <c r="P33" s="138" t="s">
        <v>144</v>
      </c>
      <c r="Q33" s="139">
        <f>R33/1</f>
        <v>290000000</v>
      </c>
      <c r="R33" s="140">
        <v>290000000</v>
      </c>
      <c r="S33" s="141">
        <v>0</v>
      </c>
      <c r="T33" s="142" t="s">
        <v>39</v>
      </c>
    </row>
    <row r="34" spans="2:20" ht="14.25" customHeight="1" x14ac:dyDescent="0.25">
      <c r="B34" s="145"/>
      <c r="C34" s="146"/>
      <c r="D34" s="147"/>
      <c r="E34" s="147"/>
      <c r="F34" s="147"/>
      <c r="G34" s="147"/>
      <c r="H34" s="147"/>
      <c r="I34" s="147"/>
      <c r="J34" s="147"/>
      <c r="K34" s="147"/>
      <c r="L34" s="147"/>
      <c r="M34" s="147"/>
      <c r="N34" s="147"/>
      <c r="O34" s="147"/>
      <c r="P34" s="147"/>
      <c r="Q34" s="147"/>
      <c r="R34" s="147"/>
      <c r="S34" s="147"/>
      <c r="T34" s="147"/>
    </row>
    <row r="35" spans="2:20" ht="18.75" x14ac:dyDescent="0.3">
      <c r="B35" s="148" t="s">
        <v>210</v>
      </c>
      <c r="R35" s="42"/>
    </row>
    <row r="36" spans="2:20" ht="149.25" customHeight="1" x14ac:dyDescent="0.25">
      <c r="B36" s="217" t="s">
        <v>209</v>
      </c>
      <c r="C36" s="218"/>
      <c r="D36" s="218"/>
      <c r="E36" s="218"/>
      <c r="F36" s="218"/>
      <c r="G36" s="1"/>
      <c r="H36" s="1"/>
      <c r="I36" s="1"/>
      <c r="J36" s="1"/>
      <c r="K36" s="1"/>
      <c r="L36" s="1"/>
      <c r="M36" s="1"/>
      <c r="N36" s="1"/>
      <c r="O36" s="1"/>
      <c r="P36" s="1"/>
      <c r="Q36" s="1"/>
      <c r="R36" s="1"/>
      <c r="S36" s="1"/>
      <c r="T36" s="1"/>
    </row>
    <row r="37" spans="2:20" x14ac:dyDescent="0.25">
      <c r="F37" s="24"/>
      <c r="G37" s="24"/>
      <c r="H37" s="25"/>
    </row>
    <row r="38" spans="2:20" ht="15" customHeight="1" x14ac:dyDescent="0.25">
      <c r="B38" s="143"/>
      <c r="C38" s="144" t="s">
        <v>208</v>
      </c>
      <c r="F38" s="24"/>
      <c r="G38" s="24"/>
      <c r="H38" s="25"/>
    </row>
  </sheetData>
  <sortState xmlns:xlrd2="http://schemas.microsoft.com/office/spreadsheetml/2017/richdata2" ref="B6:T18">
    <sortCondition ref="D6:D18"/>
  </sortState>
  <mergeCells count="29">
    <mergeCell ref="B36:F36"/>
    <mergeCell ref="C22:C33"/>
    <mergeCell ref="B6:B33"/>
    <mergeCell ref="O4:O5"/>
    <mergeCell ref="N4:N5"/>
    <mergeCell ref="M4:M5"/>
    <mergeCell ref="C12:C18"/>
    <mergeCell ref="D12:D18"/>
    <mergeCell ref="C6:C10"/>
    <mergeCell ref="D6:D10"/>
    <mergeCell ref="C19:C20"/>
    <mergeCell ref="D19:D20"/>
    <mergeCell ref="D22:D33"/>
    <mergeCell ref="Q4:S4"/>
    <mergeCell ref="P4:P5"/>
    <mergeCell ref="B2:T2"/>
    <mergeCell ref="B3:E3"/>
    <mergeCell ref="G3:K3"/>
    <mergeCell ref="L3:T3"/>
    <mergeCell ref="B4:B5"/>
    <mergeCell ref="C4:D4"/>
    <mergeCell ref="E4:E5"/>
    <mergeCell ref="G4:H4"/>
    <mergeCell ref="I4:I5"/>
    <mergeCell ref="J4:J5"/>
    <mergeCell ref="K4:K5"/>
    <mergeCell ref="L4:L5"/>
    <mergeCell ref="T4:T5"/>
    <mergeCell ref="F4:F5"/>
  </mergeCells>
  <dataValidations count="1">
    <dataValidation type="whole" operator="greaterThanOrEqual" allowBlank="1" showInputMessage="1" showErrorMessage="1" sqref="Q17 Q20 Q15 Q9:R11 R6:R8 R26:R33 R15:R21 Q34" xr:uid="{00000000-0002-0000-0000-000000000000}">
      <formula1>0</formula1>
    </dataValidation>
  </dataValidations>
  <pageMargins left="0.25" right="0.25" top="0.75" bottom="0.75" header="0.3" footer="0.3"/>
  <pageSetup paperSize="8" scale="50" fitToHeight="0" orientation="landscape" r:id="rId1"/>
  <ignoredErrors>
    <ignoredError sqref="E26:E27 E10:E11 E15:G15 E16:E17 E20:E21 I15:T15 E28:E33 E18" numberStoredAsText="1"/>
    <ignoredError sqref="G28:G33 G26:G27 G16:G17 G10 G18" twoDigitTextYear="1"/>
    <ignoredError sqref="Q2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9"/>
  <sheetViews>
    <sheetView zoomScale="115" zoomScaleNormal="115" workbookViewId="0">
      <pane xSplit="1" ySplit="3" topLeftCell="B7" activePane="bottomRight" state="frozen"/>
      <selection pane="topRight" activeCell="B1" sqref="B1"/>
      <selection pane="bottomLeft" activeCell="A4" sqref="A4"/>
      <selection pane="bottomRight" activeCell="E28" sqref="E28"/>
    </sheetView>
  </sheetViews>
  <sheetFormatPr defaultColWidth="0" defaultRowHeight="15" x14ac:dyDescent="0.25"/>
  <cols>
    <col min="1" max="1" width="2.5703125" style="18" customWidth="1"/>
    <col min="2" max="2" width="17.140625" style="18" customWidth="1"/>
    <col min="3" max="3" width="15.140625" style="18" bestFit="1" customWidth="1"/>
    <col min="4" max="4" width="10.140625" style="18" customWidth="1"/>
    <col min="5" max="5" width="168.7109375" style="18" customWidth="1"/>
    <col min="6" max="6" width="2.5703125" style="18" customWidth="1"/>
    <col min="7" max="16384" width="8.7109375" style="18" hidden="1"/>
  </cols>
  <sheetData>
    <row r="1" spans="1:6" ht="15.75" thickBot="1" x14ac:dyDescent="0.3"/>
    <row r="2" spans="1:6" s="19" customFormat="1" ht="34.5" customHeight="1" thickBot="1" x14ac:dyDescent="0.3">
      <c r="A2" s="18"/>
      <c r="B2" s="255" t="s">
        <v>147</v>
      </c>
      <c r="C2" s="256"/>
      <c r="D2" s="256"/>
      <c r="E2" s="257"/>
      <c r="F2" s="18"/>
    </row>
    <row r="3" spans="1:6" s="19" customFormat="1" ht="15.75" thickBot="1" x14ac:dyDescent="0.3">
      <c r="A3" s="18"/>
      <c r="B3" s="20" t="s">
        <v>146</v>
      </c>
      <c r="C3" s="21" t="s">
        <v>196</v>
      </c>
      <c r="D3" s="21" t="s">
        <v>199</v>
      </c>
      <c r="E3" s="21" t="s">
        <v>38</v>
      </c>
      <c r="F3" s="18"/>
    </row>
    <row r="4" spans="1:6" s="19" customFormat="1" ht="15.75" thickBot="1" x14ac:dyDescent="0.3">
      <c r="A4" s="18"/>
      <c r="B4" s="247" t="s">
        <v>153</v>
      </c>
      <c r="C4" s="248"/>
      <c r="D4" s="248"/>
      <c r="E4" s="249"/>
      <c r="F4" s="18"/>
    </row>
    <row r="5" spans="1:6" s="19" customFormat="1" ht="30.2" customHeight="1" x14ac:dyDescent="0.25">
      <c r="A5" s="18"/>
      <c r="B5" s="258">
        <v>44788</v>
      </c>
      <c r="C5" s="108" t="s">
        <v>63</v>
      </c>
      <c r="D5" s="108" t="s">
        <v>30</v>
      </c>
      <c r="E5" s="265" t="s">
        <v>205</v>
      </c>
      <c r="F5" s="18"/>
    </row>
    <row r="6" spans="1:6" s="19" customFormat="1" x14ac:dyDescent="0.25">
      <c r="A6" s="18"/>
      <c r="B6" s="259"/>
      <c r="C6" s="101" t="s">
        <v>99</v>
      </c>
      <c r="D6" s="101" t="s">
        <v>33</v>
      </c>
      <c r="E6" s="266"/>
      <c r="F6" s="18"/>
    </row>
    <row r="7" spans="1:6" s="19" customFormat="1" ht="45.75" thickBot="1" x14ac:dyDescent="0.3">
      <c r="A7" s="18"/>
      <c r="B7" s="259"/>
      <c r="C7" s="97" t="s">
        <v>98</v>
      </c>
      <c r="D7" s="97" t="s">
        <v>32</v>
      </c>
      <c r="E7" s="100" t="s">
        <v>204</v>
      </c>
      <c r="F7" s="18"/>
    </row>
    <row r="8" spans="1:6" s="19" customFormat="1" ht="30.75" thickBot="1" x14ac:dyDescent="0.3">
      <c r="A8" s="18"/>
      <c r="B8" s="260">
        <v>44830</v>
      </c>
      <c r="C8" s="99" t="s">
        <v>83</v>
      </c>
      <c r="D8" s="99" t="s">
        <v>35</v>
      </c>
      <c r="E8" s="38" t="s">
        <v>203</v>
      </c>
      <c r="F8" s="18"/>
    </row>
    <row r="9" spans="1:6" s="19" customFormat="1" ht="15.75" thickBot="1" x14ac:dyDescent="0.3">
      <c r="A9" s="18"/>
      <c r="B9" s="261"/>
      <c r="C9" s="107" t="s">
        <v>197</v>
      </c>
      <c r="D9" s="107" t="s">
        <v>35</v>
      </c>
      <c r="E9" s="263" t="s">
        <v>202</v>
      </c>
      <c r="F9" s="18"/>
    </row>
    <row r="10" spans="1:6" s="19" customFormat="1" ht="15.75" thickBot="1" x14ac:dyDescent="0.3">
      <c r="A10" s="18"/>
      <c r="B10" s="262"/>
      <c r="C10" s="98" t="s">
        <v>198</v>
      </c>
      <c r="D10" s="98" t="s">
        <v>26</v>
      </c>
      <c r="E10" s="264"/>
      <c r="F10" s="18"/>
    </row>
    <row r="11" spans="1:6" s="19" customFormat="1" x14ac:dyDescent="0.25">
      <c r="A11" s="18"/>
      <c r="B11" s="260" t="s">
        <v>222</v>
      </c>
      <c r="C11" s="102" t="s">
        <v>119</v>
      </c>
      <c r="D11" s="272" t="s">
        <v>33</v>
      </c>
      <c r="E11" s="269" t="s">
        <v>200</v>
      </c>
      <c r="F11" s="18"/>
    </row>
    <row r="12" spans="1:6" s="19" customFormat="1" x14ac:dyDescent="0.25">
      <c r="A12" s="18"/>
      <c r="B12" s="267"/>
      <c r="C12" s="105" t="s">
        <v>127</v>
      </c>
      <c r="D12" s="273"/>
      <c r="E12" s="270"/>
      <c r="F12" s="18"/>
    </row>
    <row r="13" spans="1:6" s="19" customFormat="1" x14ac:dyDescent="0.25">
      <c r="A13" s="18"/>
      <c r="B13" s="267"/>
      <c r="C13" s="105" t="s">
        <v>132</v>
      </c>
      <c r="D13" s="273"/>
      <c r="E13" s="270"/>
      <c r="F13" s="18"/>
    </row>
    <row r="14" spans="1:6" s="19" customFormat="1" x14ac:dyDescent="0.25">
      <c r="A14" s="18"/>
      <c r="B14" s="267"/>
      <c r="C14" s="105" t="s">
        <v>136</v>
      </c>
      <c r="D14" s="273"/>
      <c r="E14" s="270"/>
      <c r="F14" s="18"/>
    </row>
    <row r="15" spans="1:6" s="19" customFormat="1" ht="15.75" thickBot="1" x14ac:dyDescent="0.3">
      <c r="A15" s="18"/>
      <c r="B15" s="268"/>
      <c r="C15" s="106" t="s">
        <v>139</v>
      </c>
      <c r="D15" s="274"/>
      <c r="E15" s="271"/>
      <c r="F15" s="18"/>
    </row>
    <row r="16" spans="1:6" s="40" customFormat="1" ht="75.75" thickBot="1" x14ac:dyDescent="0.3">
      <c r="A16" s="39"/>
      <c r="B16" s="104">
        <v>44886</v>
      </c>
      <c r="C16" s="103" t="s">
        <v>95</v>
      </c>
      <c r="D16" s="103" t="s">
        <v>32</v>
      </c>
      <c r="E16" s="41" t="s">
        <v>201</v>
      </c>
      <c r="F16" s="39"/>
    </row>
    <row r="17" spans="2:5" ht="30.2" customHeight="1" x14ac:dyDescent="0.25">
      <c r="B17" s="245">
        <v>44886</v>
      </c>
      <c r="C17" s="155" t="s">
        <v>173</v>
      </c>
      <c r="D17" s="156" t="s">
        <v>30</v>
      </c>
      <c r="E17" s="252" t="s">
        <v>206</v>
      </c>
    </row>
    <row r="18" spans="2:5" x14ac:dyDescent="0.25">
      <c r="B18" s="250"/>
      <c r="C18" s="157" t="s">
        <v>184</v>
      </c>
      <c r="D18" s="158" t="s">
        <v>33</v>
      </c>
      <c r="E18" s="253"/>
    </row>
    <row r="19" spans="2:5" x14ac:dyDescent="0.25">
      <c r="B19" s="250"/>
      <c r="C19" s="157" t="s">
        <v>185</v>
      </c>
      <c r="D19" s="158" t="s">
        <v>33</v>
      </c>
      <c r="E19" s="253"/>
    </row>
    <row r="20" spans="2:5" x14ac:dyDescent="0.25">
      <c r="B20" s="250"/>
      <c r="C20" s="157" t="s">
        <v>191</v>
      </c>
      <c r="D20" s="158" t="s">
        <v>33</v>
      </c>
      <c r="E20" s="253"/>
    </row>
    <row r="21" spans="2:5" x14ac:dyDescent="0.25">
      <c r="B21" s="250"/>
      <c r="C21" s="159" t="s">
        <v>178</v>
      </c>
      <c r="D21" s="160" t="s">
        <v>30</v>
      </c>
      <c r="E21" s="253"/>
    </row>
    <row r="22" spans="2:5" ht="15.75" thickBot="1" x14ac:dyDescent="0.3">
      <c r="B22" s="250"/>
      <c r="C22" s="161" t="s">
        <v>155</v>
      </c>
      <c r="D22" s="162" t="s">
        <v>207</v>
      </c>
      <c r="E22" s="253"/>
    </row>
    <row r="23" spans="2:5" ht="15.75" thickBot="1" x14ac:dyDescent="0.3">
      <c r="B23" s="250"/>
      <c r="C23" s="163" t="s">
        <v>163</v>
      </c>
      <c r="D23" s="164" t="s">
        <v>207</v>
      </c>
      <c r="E23" s="253"/>
    </row>
    <row r="24" spans="2:5" ht="15.75" thickBot="1" x14ac:dyDescent="0.3">
      <c r="B24" s="251"/>
      <c r="C24" s="165" t="s">
        <v>166</v>
      </c>
      <c r="D24" s="166" t="s">
        <v>30</v>
      </c>
      <c r="E24" s="254"/>
    </row>
    <row r="25" spans="2:5" ht="15.75" thickBot="1" x14ac:dyDescent="0.3">
      <c r="B25" s="247" t="s">
        <v>154</v>
      </c>
      <c r="C25" s="248"/>
      <c r="D25" s="248"/>
      <c r="E25" s="249"/>
    </row>
    <row r="26" spans="2:5" ht="45.75" thickBot="1" x14ac:dyDescent="0.3">
      <c r="B26" s="167">
        <v>44938</v>
      </c>
      <c r="C26" s="103" t="s">
        <v>184</v>
      </c>
      <c r="D26" s="168" t="s">
        <v>33</v>
      </c>
      <c r="E26" s="173" t="s">
        <v>221</v>
      </c>
    </row>
    <row r="27" spans="2:5" ht="45" x14ac:dyDescent="0.25">
      <c r="B27" s="245">
        <v>44957</v>
      </c>
      <c r="C27" s="170">
        <v>40</v>
      </c>
      <c r="D27" s="155" t="s">
        <v>26</v>
      </c>
      <c r="E27" s="174" t="s">
        <v>241</v>
      </c>
    </row>
    <row r="28" spans="2:5" ht="45.75" thickBot="1" x14ac:dyDescent="0.3">
      <c r="B28" s="246"/>
      <c r="C28" s="171">
        <v>41</v>
      </c>
      <c r="D28" s="172" t="s">
        <v>33</v>
      </c>
      <c r="E28" s="175" t="s">
        <v>240</v>
      </c>
    </row>
    <row r="29" spans="2:5" ht="30.75" thickBot="1" x14ac:dyDescent="0.3">
      <c r="B29" s="180">
        <v>44973</v>
      </c>
      <c r="C29" s="181">
        <v>13</v>
      </c>
      <c r="D29" s="182" t="s">
        <v>33</v>
      </c>
      <c r="E29" s="173" t="s">
        <v>243</v>
      </c>
    </row>
    <row r="30" spans="2:5" ht="30.75" thickBot="1" x14ac:dyDescent="0.3">
      <c r="B30" s="167">
        <v>44981</v>
      </c>
      <c r="C30" s="183">
        <v>27</v>
      </c>
      <c r="D30" s="168" t="s">
        <v>33</v>
      </c>
      <c r="E30" s="184" t="s">
        <v>244</v>
      </c>
    </row>
    <row r="31" spans="2:5" x14ac:dyDescent="0.25">
      <c r="B31" s="22"/>
      <c r="C31" s="22"/>
      <c r="D31" s="22"/>
    </row>
    <row r="32" spans="2:5" x14ac:dyDescent="0.25">
      <c r="B32" s="22"/>
      <c r="C32" s="22"/>
      <c r="D32" s="22"/>
    </row>
    <row r="33" spans="2:4" x14ac:dyDescent="0.25">
      <c r="B33" s="22"/>
      <c r="C33" s="22"/>
      <c r="D33" s="22"/>
    </row>
    <row r="34" spans="2:4" x14ac:dyDescent="0.25">
      <c r="B34" s="22"/>
      <c r="C34" s="22"/>
      <c r="D34" s="22"/>
    </row>
    <row r="35" spans="2:4" x14ac:dyDescent="0.25">
      <c r="B35" s="22"/>
      <c r="C35" s="22"/>
      <c r="D35" s="22"/>
    </row>
    <row r="36" spans="2:4" x14ac:dyDescent="0.25">
      <c r="B36" s="22"/>
      <c r="C36" s="22"/>
      <c r="D36" s="22"/>
    </row>
    <row r="37" spans="2:4" x14ac:dyDescent="0.25">
      <c r="B37" s="22"/>
      <c r="C37" s="22"/>
      <c r="D37" s="22"/>
    </row>
    <row r="38" spans="2:4" x14ac:dyDescent="0.25">
      <c r="B38" s="22"/>
      <c r="C38" s="22"/>
      <c r="D38" s="22"/>
    </row>
    <row r="39" spans="2:4" x14ac:dyDescent="0.25">
      <c r="B39" s="22"/>
      <c r="C39" s="22"/>
      <c r="D39" s="22"/>
    </row>
    <row r="40" spans="2:4" x14ac:dyDescent="0.25">
      <c r="B40" s="22"/>
      <c r="C40" s="22"/>
      <c r="D40" s="22"/>
    </row>
    <row r="41" spans="2:4" x14ac:dyDescent="0.25">
      <c r="B41" s="22"/>
      <c r="C41" s="22"/>
      <c r="D41" s="22"/>
    </row>
    <row r="42" spans="2:4" x14ac:dyDescent="0.25">
      <c r="B42" s="22"/>
      <c r="C42" s="22"/>
      <c r="D42" s="22"/>
    </row>
    <row r="43" spans="2:4" x14ac:dyDescent="0.25">
      <c r="B43" s="22"/>
      <c r="C43" s="22"/>
      <c r="D43" s="22"/>
    </row>
    <row r="44" spans="2:4" x14ac:dyDescent="0.25">
      <c r="B44" s="22"/>
      <c r="C44" s="22"/>
      <c r="D44" s="22"/>
    </row>
    <row r="45" spans="2:4" x14ac:dyDescent="0.25">
      <c r="B45" s="22"/>
      <c r="C45" s="22"/>
      <c r="D45" s="22"/>
    </row>
    <row r="46" spans="2:4" x14ac:dyDescent="0.25">
      <c r="B46" s="22"/>
      <c r="C46" s="22"/>
      <c r="D46" s="22"/>
    </row>
    <row r="47" spans="2:4" x14ac:dyDescent="0.25">
      <c r="B47" s="22"/>
      <c r="C47" s="22"/>
      <c r="D47" s="22"/>
    </row>
    <row r="48" spans="2:4" x14ac:dyDescent="0.25">
      <c r="B48" s="22"/>
      <c r="C48" s="22"/>
      <c r="D48" s="22"/>
    </row>
    <row r="49" spans="2:4" x14ac:dyDescent="0.25">
      <c r="B49" s="22"/>
      <c r="C49" s="22"/>
      <c r="D49" s="22"/>
    </row>
  </sheetData>
  <autoFilter ref="B3:E24" xr:uid="{00000000-0001-0000-0100-000000000000}"/>
  <mergeCells count="13">
    <mergeCell ref="B27:B28"/>
    <mergeCell ref="B25:E25"/>
    <mergeCell ref="B17:B24"/>
    <mergeCell ref="E17:E24"/>
    <mergeCell ref="B2:E2"/>
    <mergeCell ref="B5:B7"/>
    <mergeCell ref="B8:B10"/>
    <mergeCell ref="B4:E4"/>
    <mergeCell ref="E9:E10"/>
    <mergeCell ref="E5:E6"/>
    <mergeCell ref="B11:B15"/>
    <mergeCell ref="E11:E15"/>
    <mergeCell ref="D11:D15"/>
  </mergeCells>
  <pageMargins left="0.7" right="0.7" top="0.78740157499999996" bottom="0.78740157499999996" header="0.3" footer="0.3"/>
  <pageSetup paperSize="9" orientation="portrait" r:id="rId1"/>
  <ignoredErrors>
    <ignoredError sqref="C5:C16 C17:C1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Harmonogram2023</vt:lpstr>
      <vt:lpstr>Zdůvodnění</vt:lpstr>
      <vt:lpstr>Harmonogram2023!Oblast_tisku</vt:lpstr>
      <vt:lpstr>Harmonogram2023!Print_Titles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 Daniel</dc:creator>
  <cp:lastModifiedBy>Řeháková Andrea</cp:lastModifiedBy>
  <cp:revision>7</cp:revision>
  <cp:lastPrinted>2023-01-11T07:29:50Z</cp:lastPrinted>
  <dcterms:created xsi:type="dcterms:W3CDTF">2016-08-30T13:12:28Z</dcterms:created>
  <dcterms:modified xsi:type="dcterms:W3CDTF">2023-02-23T10:13:06Z</dcterms:modified>
</cp:coreProperties>
</file>