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rehakova\Desktop\"/>
    </mc:Choice>
  </mc:AlternateContent>
  <xr:revisionPtr revIDLastSave="0" documentId="13_ncr:1_{5D042710-C50F-4D8A-B59D-E9F1CADE7B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armonogram výzev OPŽP" sheetId="1" r:id="rId1"/>
    <sheet name="Zdůvodnění" sheetId="2" r:id="rId2"/>
  </sheets>
  <definedNames>
    <definedName name="_xlnm._FilterDatabase" localSheetId="0" hidden="1">'Harmonogram výzev OPŽP'!$B$4:$Z$29</definedName>
    <definedName name="_xlnm._FilterDatabase" localSheetId="1" hidden="1">Zdůvodnění!$B$3:$E$5</definedName>
    <definedName name="_xlnm.Print_Titles" localSheetId="0">'Harmonogram výzev OPŽP'!$3:$5</definedName>
    <definedName name="_xlnm.Print_Area" localSheetId="0">'Harmonogram výzev OPŽP'!$1:$36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1" l="1"/>
  <c r="S9" i="1" s="1"/>
  <c r="Q8" i="1"/>
  <c r="S8" i="1" s="1"/>
  <c r="Q27" i="1" l="1"/>
  <c r="S27" i="1" s="1"/>
  <c r="Q29" i="1"/>
  <c r="S29" i="1" s="1"/>
  <c r="Q28" i="1"/>
  <c r="S28" i="1" s="1"/>
  <c r="Q25" i="1"/>
  <c r="S25" i="1" s="1"/>
  <c r="Q23" i="1"/>
  <c r="S23" i="1" s="1"/>
  <c r="Q22" i="1"/>
  <c r="Q21" i="1"/>
  <c r="Q18" i="1"/>
  <c r="S18" i="1" s="1"/>
  <c r="Q17" i="1"/>
  <c r="S17" i="1" s="1"/>
  <c r="Q16" i="1"/>
  <c r="S16" i="1" s="1"/>
  <c r="Q15" i="1"/>
  <c r="S15" i="1" s="1"/>
  <c r="Q13" i="1"/>
  <c r="S13" i="1" s="1"/>
  <c r="S11" i="1" l="1"/>
  <c r="S10" i="1"/>
  <c r="Q7" i="1"/>
  <c r="S7" i="1" s="1"/>
  <c r="Q12" i="1" l="1"/>
  <c r="S12" i="1" s="1"/>
  <c r="Q6" i="1" l="1"/>
  <c r="S6" i="1" s="1"/>
  <c r="Q24" i="1" l="1"/>
  <c r="S24" i="1" l="1"/>
</calcChain>
</file>

<file path=xl/sharedStrings.xml><?xml version="1.0" encoding="utf-8"?>
<sst xmlns="http://schemas.openxmlformats.org/spreadsheetml/2006/main" count="435" uniqueCount="199">
  <si>
    <t>Zacílení výzvy</t>
  </si>
  <si>
    <t>Základní plánované údaje o výzvě</t>
  </si>
  <si>
    <t>Cíl politiky</t>
  </si>
  <si>
    <t>Specifický cíl</t>
  </si>
  <si>
    <t xml:space="preserve">Číslo výzvy </t>
  </si>
  <si>
    <t>Opatření</t>
  </si>
  <si>
    <t>Upřesnění zacílení výzvy</t>
  </si>
  <si>
    <t>Příjemci</t>
  </si>
  <si>
    <t>Území realizace</t>
  </si>
  <si>
    <t>Druh výzvy</t>
  </si>
  <si>
    <t>Plánované datum vyhlášení výzvy</t>
  </si>
  <si>
    <t xml:space="preserve">Předpokládané datum zahájení příjmu žádostí </t>
  </si>
  <si>
    <t>Předpokládané datum ukončení příjmu žádostí</t>
  </si>
  <si>
    <t>Míra podpory dle PrŽaP21+</t>
  </si>
  <si>
    <t>Alokace plánové výzvy (podpora; Kč)</t>
  </si>
  <si>
    <t>Model hodnocení</t>
  </si>
  <si>
    <t>Číslo SC</t>
  </si>
  <si>
    <t>Název SC</t>
  </si>
  <si>
    <t>číslo opatření</t>
  </si>
  <si>
    <t>Název opatření</t>
  </si>
  <si>
    <t>Míra podpory</t>
  </si>
  <si>
    <t>Celková alokace (CZV*)</t>
  </si>
  <si>
    <t>Z toho příspěvek Unie</t>
  </si>
  <si>
    <t>Z toho národní spolufinancování</t>
  </si>
  <si>
    <t>1.1</t>
  </si>
  <si>
    <t>Podpora energetické účinnosti a snižování emisí skleníkových plynů</t>
  </si>
  <si>
    <t>1.2</t>
  </si>
  <si>
    <t>Podpora energie z obnovitelných zdrojů v souladu se směrnicí (EU) 2018/2001, včetně kritérií udržitelnosti stanovených v uvedené směrnici</t>
  </si>
  <si>
    <t>1.3</t>
  </si>
  <si>
    <t>Podpora přizpůsobení se změně klimatu, prevence rizika katastrof a odolnosti vůči nim s přihlédnutím k ekosystémovým přístupům</t>
  </si>
  <si>
    <t>1.5</t>
  </si>
  <si>
    <t>1.6</t>
  </si>
  <si>
    <t>Posilování ochrany a zachování přírody, biologické rozmanitosti a zelené infrastruktury, a to i v městských oblastech, a snižování všech forem znečištění</t>
  </si>
  <si>
    <t>Název výzvy</t>
  </si>
  <si>
    <t>Zdůvodnění</t>
  </si>
  <si>
    <t>jednokolový</t>
  </si>
  <si>
    <t>Celá ČR</t>
  </si>
  <si>
    <t>průběžná</t>
  </si>
  <si>
    <t>bez omezení, dle PrŽaP</t>
  </si>
  <si>
    <t>kolová</t>
  </si>
  <si>
    <t>1.6.8</t>
  </si>
  <si>
    <t>1.3.5</t>
  </si>
  <si>
    <t>Podpora přechodu na oběhové hospodářství účinně využívající zdroje</t>
  </si>
  <si>
    <t>1.6.1</t>
  </si>
  <si>
    <t>Odstranění rizik kontaminace ohrožující lidské zdraví, vodní zdroje nebo ekosystémy a rekultivace starých skládek</t>
  </si>
  <si>
    <t>016</t>
  </si>
  <si>
    <t>MŽP_16. výzva, SC 1.6, opatření 1.6.8, průběžná</t>
  </si>
  <si>
    <t>rekultivace starých skládek</t>
  </si>
  <si>
    <t>85 %, příp. dle VP / de minimis</t>
  </si>
  <si>
    <t>Podpora přírodních stanovišť a druhů a péče o nejcennější části přírody a krajiny</t>
  </si>
  <si>
    <t>Úprava ke dni</t>
  </si>
  <si>
    <t>Zdůvodnění změn výzev a zadání výzev do HMG dle Metodického pokynu Výzvy, hodnocení a výběru projektů v období 2021-2027</t>
  </si>
  <si>
    <t>1.1.1 v kombinaci s  1.1.3, 1.1.4, 1.2.1</t>
  </si>
  <si>
    <t>1.3.1</t>
  </si>
  <si>
    <t>Průběžná</t>
  </si>
  <si>
    <t>Číslo výzvy</t>
  </si>
  <si>
    <t>SC</t>
  </si>
  <si>
    <r>
      <rPr>
        <sz val="14"/>
        <color theme="1"/>
        <rFont val="Calibri"/>
        <family val="2"/>
        <charset val="238"/>
        <scheme val="minor"/>
      </rPr>
      <t xml:space="preserve">** </t>
    </r>
    <r>
      <rPr>
        <u/>
        <sz val="11"/>
        <rFont val="Calibri"/>
        <family val="2"/>
        <charset val="238"/>
        <scheme val="minor"/>
      </rPr>
      <t xml:space="preserve">Přechodové regiony: </t>
    </r>
    <r>
      <rPr>
        <sz val="11"/>
        <rFont val="Calibri"/>
        <family val="2"/>
        <charset val="238"/>
        <scheme val="minor"/>
      </rPr>
      <t xml:space="preserve">
• Střední Čechy – Středočeský kraj
• Jihozápad – Plzeňský, Jihočeský kraj
• Jihovýchod – Jihomoravský kraj, Kraj Vysočina 
</t>
    </r>
    <r>
      <rPr>
        <u/>
        <sz val="11"/>
        <rFont val="Calibri"/>
        <family val="2"/>
        <charset val="238"/>
        <scheme val="minor"/>
      </rPr>
      <t xml:space="preserve">Méně rozvinuté regiony: </t>
    </r>
    <r>
      <rPr>
        <sz val="11"/>
        <rFont val="Calibri"/>
        <family val="2"/>
        <charset val="238"/>
        <scheme val="minor"/>
      </rPr>
      <t xml:space="preserve">
• Severozápad – Ústecký a Karlovarský kraj
• Severovýchod – Pardubický, Liberecký a Královéhradecký kraj
• Moravskoslezsko – Moravskoslezský kraj
• Střední Morava – Olomoucký a Zlínský kraj </t>
    </r>
  </si>
  <si>
    <r>
      <rPr>
        <sz val="14"/>
        <color theme="1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Jedná se o orientační částku dopočtenou na základě max. možné míry podpory v rámci dané výzvy. </t>
    </r>
  </si>
  <si>
    <t>v závislosti na typu projektu
60 % - 100 %</t>
  </si>
  <si>
    <t xml:space="preserve">příspěvkové organizace zřízené OSS, státní podniky </t>
  </si>
  <si>
    <t>Doplňkovost výzvy</t>
  </si>
  <si>
    <t>Program</t>
  </si>
  <si>
    <t>Priorita</t>
  </si>
  <si>
    <t>Specifický cíl/opatření</t>
  </si>
  <si>
    <t>Číslo výzvy se kterou je doplňková</t>
  </si>
  <si>
    <t>Datum vyhlášení (rok)</t>
  </si>
  <si>
    <t>Popis doplňkové vazby</t>
  </si>
  <si>
    <t xml:space="preserve">OPST - Výstavba inovativních projektů třídění, dotřiďování, úpravy, materiálové přeměny, chemické recyklace ostatních a nebezpečných odpadů
NPO - Podpora intenzifikace a modernizace stávajících kompostáren provozovaných v souladu se zákonem o odpadech, za účelem zvýšení produkce zemědělského kompostu
- Podpora koncového zapravování kompostu, digestátu či fugátu do zemědělského půdního fondu
OP TAK - Podpora zařízení pro nakládání s odpady skupiny 16 a 17 dle Katalogu odpadů. </t>
  </si>
  <si>
    <t>OPST - SC 1.1 Inovační a pilotní projekty Oběhového hospodářství
NPO - komponenta 2.7 Cirkulární ekonomika, recyklace a průmyslová voda; investice  2.7.1.1 Budování recyklační infrastruktury
OP TAK - SC 5.2
Podpora přechodu na
oběhové hospodářství
účinně využívající zdroje</t>
  </si>
  <si>
    <t>N/R</t>
  </si>
  <si>
    <t>OPST
NPO
OP TAK</t>
  </si>
  <si>
    <r>
      <t>Podpora přírodě blízkých opatření v krajině a sídlech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- ERDF</t>
    </r>
  </si>
  <si>
    <t xml:space="preserve">Podpora přírodě blízkých opatření v krajině a sídlech - ERDF </t>
  </si>
  <si>
    <t>1.3.11</t>
  </si>
  <si>
    <t>Podpora přírodě blízkých opatření v krajině a sídlech
Realizace protipovodňových opatření
Realizace opatření ke zpomalení odtoku, pro vsak, retenci a akumulaci srážkové vody vč. jejího dalšího využití; realizace zelených střech; opatření na využití šedé vody; opatření pro řízenou dotaci podzemních vod</t>
  </si>
  <si>
    <t>1.3.1, 1.3.3, 1.3.4</t>
  </si>
  <si>
    <t>ITI Brněnské metropolitní oblasti, ITI Jihlavské aglomerace, ITI Liberecké aglomerace, ITI Olomoucké aglomerace, ITI Ostravské metropolitní oblasti, ITI Ústecko - chomutovské aglomerace, ITI Zlínské aglomerace, ITI Hradecko-pardubické aglomerace, ITI Mladoboleslavské aglomerace a ITI Pražské metropolitní oblasti</t>
  </si>
  <si>
    <t>052</t>
  </si>
  <si>
    <t>053</t>
  </si>
  <si>
    <t>054</t>
  </si>
  <si>
    <t>055</t>
  </si>
  <si>
    <t>1.3.1 - 85 % - 90 %
1.3.3 - 85 % - 100 %
1.3.4 - 30 % - 95 %</t>
  </si>
  <si>
    <t>Podpora přírodě blízkých opatření v krajině a sídlech - ERDF</t>
  </si>
  <si>
    <t>ITI Olomoucké aglomerace, ITI Zlínské aglomerace</t>
  </si>
  <si>
    <t>1.3.11.1 - 60 % - 100 %
1.3.11.2 - 80 % - 100 %</t>
  </si>
  <si>
    <t>Podpora přírodě blízkých opatření v krajině a sídlech - ERDF</t>
  </si>
  <si>
    <t>ITI Brněnské metropolitní oblasti, ITI Mladoboleslavské aglomerace</t>
  </si>
  <si>
    <t xml:space="preserve">
MŽP_52. výzva, SC 1.3, Opatření 1.3.1, 1.3.3, 1.3.4, průběžná ITI</t>
  </si>
  <si>
    <t>MŽP_53. výzva, SC 1.3, Opatření 1.3.11, průběžná ITI pro MRR</t>
  </si>
  <si>
    <t>MŽP_54. výzva, SC 1.3, Opatření 1.3.11, průběžná ITI pro PR</t>
  </si>
  <si>
    <t>1.5.5, 1.5.6, 1.5.8, 1.5.9</t>
  </si>
  <si>
    <t xml:space="preserve">
MŽP_55. výzva, SC 1.5, Opatření 1.5.5, 1.5.6, 1.5.8, 1.5.9, průběžná ITI</t>
  </si>
  <si>
    <t>Výstavba a modernizace sběrných dvorů, doplnění a zefektivnění systému odděleného sběru/svozu zejména komunálních odpadů včetně podpory door-to-door systémů a zavádění systémů PAYT („Pay-as-You-Throw“);
Podpora třídicích a dotřiďovacích systémů (včetně úpravy) pro separaci ostatních odpadů;
Výstavba a modernizace zařízení pro materiálové využití odpadů;
Výstavba a modernizace zařízení pro energetické využití odpadů, včetně bioplynových stanic pro zpracování odpadů</t>
  </si>
  <si>
    <t>ITI Hradecko-pardubické aglomerace, ITI Mladoboleslavské aglomerace, ITI Ústecko-chomutovské aglomerace, ITI Plzeňské aglomerace</t>
  </si>
  <si>
    <t>056</t>
  </si>
  <si>
    <t>057</t>
  </si>
  <si>
    <t>058</t>
  </si>
  <si>
    <t>Méně rozvinuté regiony v rámci ITI Karlovarské aglomerace, ITI Liberecko – jablonecké aglomerace, ITI Olomoucké aglomerace a ITI Zlínské aglomerace</t>
  </si>
  <si>
    <t>Přechodové regiony v rámci ITI Pražské metropolitní oblasti (vyjma území Hl. města Prahy), ITI Českobudějovické aglomerace</t>
  </si>
  <si>
    <t>ITI Ostravská metropolitní oblast, ITI Olomoucká aglomerace, ITI Zlínská aglomerace, ITI Jihlavská aglomerace</t>
  </si>
  <si>
    <t>1.2.1, 1.2.2</t>
  </si>
  <si>
    <t>MŽP_58. výzva, SC 1.2, Opatření 1.2.1, 1.2.2, průběžná ITI</t>
  </si>
  <si>
    <t xml:space="preserve">
MŽP_56. výzva, SC 1.1, průběžná na komplexní projekty pro MRR ITI</t>
  </si>
  <si>
    <t xml:space="preserve">
MŽP_57. výzva, SC 1.1,  průběžná na komplexní projekty pro PR ITI</t>
  </si>
  <si>
    <t>Výstavba a rekonstrukce obnovitelných zdrojů energie pro veřejné budovy
Výstavba a rekonstrukce obnovitelných zdrojů energie pro zajištění dodávek systémové energie ve veřejném sektoru</t>
  </si>
  <si>
    <t>ZMV - jednotkové náklady</t>
  </si>
  <si>
    <r>
      <t xml:space="preserve">Snížení energetické náročnosti veřejných budov a veřejné infrastruktury v kombinaci s:
</t>
    </r>
    <r>
      <rPr>
        <i/>
        <sz val="11"/>
        <color theme="1"/>
        <rFont val="Calibri"/>
        <family val="2"/>
        <charset val="238"/>
        <scheme val="minor"/>
      </rPr>
      <t>Zlepšení kvality vnitřního prostředí veřejných budov
Zvýšení adaptability veřejných budov na změnu klimatu
Výstavba a rekonstrukce obnovitelných zdrojů energie pro veřejné budovy</t>
    </r>
  </si>
  <si>
    <t>kompostéry; RE-USE centra; vratné nádobí a obaly, sběrné dvory, door-to-door systémy,  PAYT</t>
  </si>
  <si>
    <t>1.5.1, 1.5.2, 1.5.4, 1.5.5</t>
  </si>
  <si>
    <t>063</t>
  </si>
  <si>
    <t xml:space="preserve">
MŽP_63. výzva, SC 1.1, opatření 1.1.2, průběžná pro MRR</t>
  </si>
  <si>
    <t xml:space="preserve">1.1.2 </t>
  </si>
  <si>
    <t>Snížení energetické náročnosti/zvýšení účinnosti technologických procesů</t>
  </si>
  <si>
    <t xml:space="preserve"> snížení energetické náročnosti/zvýšení energetické účinnosti gastro provozů (např.
školských, sociálních, či zdravotnických zařízení)
snížení energetické náročnosti/zvýšení energetické účinnosti provozu prádelen (např.
sociálních, či zdravotnických zařízení)
snížení energetické náročnosti/zvýšení energetické účinnosti u dalších technologických
zařízení ve veřejných budovách a infrastruktuře</t>
  </si>
  <si>
    <t>Méně rozvinuté regiony**</t>
  </si>
  <si>
    <t>064</t>
  </si>
  <si>
    <t xml:space="preserve">
MŽP_64. výzva, SC 1.1, opatření 1.1.2, průběžná pro PR
</t>
  </si>
  <si>
    <t>1.1.2</t>
  </si>
  <si>
    <t>snížení energetické náročnosti/zvýšení energetické účinnosti gastro provozů (např. školských, sociálních, či zdravotnických zařízení)
snížení energetické náročnosti/zvýšení energetické účinnosti provozu prádelen (např. sociálních, či zdravotnických zařízení)
snížení energetické náročnosti/zvýšení energetické účinnosti u dalších technologických zařízení ve veřejných budovách a infrastruktuře</t>
  </si>
  <si>
    <t>Přechodové regiony**</t>
  </si>
  <si>
    <t>066</t>
  </si>
  <si>
    <t>MŽP_66. Výzva, SC 1.3, opatření 1.3.1, kolová</t>
  </si>
  <si>
    <t>Podpora přírodě blízkých opatření v krajině a sídlech - FS</t>
  </si>
  <si>
    <t>zavádění půdoochranných technologií</t>
  </si>
  <si>
    <t>zemědělští podnikatelé</t>
  </si>
  <si>
    <t>Kolová</t>
  </si>
  <si>
    <t>v závislosti na typu projektu
20 % - 40 %</t>
  </si>
  <si>
    <t>075</t>
  </si>
  <si>
    <t>MŽP_75. výzva, SC 1.3, opatření 1.3.5, průběžná</t>
  </si>
  <si>
    <t>Podpora preventivních opatření proti povodním a suchu</t>
  </si>
  <si>
    <t>budování a modernizace komplexního systému předpovědní služby zahrnující budování a modernizaci měřicích sítí, infrastruktury a nástrojů systémů včasné výstrahy na celostátní úrovni</t>
  </si>
  <si>
    <t>v závislosti na typu subjektu
85 % - 100 %</t>
  </si>
  <si>
    <t>070</t>
  </si>
  <si>
    <t>MŽP_70. výzva, SC 1.3, opatření 1.3.6, průběžná</t>
  </si>
  <si>
    <t>1.3.6</t>
  </si>
  <si>
    <t>071</t>
  </si>
  <si>
    <t>MŽP_71. výzva, SC 1.3, opatření 1.3.8, průběžná</t>
  </si>
  <si>
    <t>1.3.8</t>
  </si>
  <si>
    <t>Obnova stability svahů, stabilizace a sanace extrémních svahových nestabilit vzniklých v důsledku přírodních jevů</t>
  </si>
  <si>
    <t>stabilizování a sanace svahových nestabilit a skalních řícení atd.</t>
  </si>
  <si>
    <t>065</t>
  </si>
  <si>
    <t>MŽP_65. Výzva, SC 1.3, opatření 1.3.9, kolová</t>
  </si>
  <si>
    <t>1.3.9</t>
  </si>
  <si>
    <t>Investice do modernizace vzdělávacích environmentálních center zaměřených na změnu klimatu</t>
  </si>
  <si>
    <t>předmětem výzvy je podpora modernizace zázemí centra zaměřeného na klimatické vzdělávání komplexní modelová řešení - podporovány budou takové projekty, které budou zahrnovat modernizaci objektu a volitelně pak další aktivity (vybavení a pomůcky pro interiér a exteriér, terénní úpravy),  nebudou podporovány projekty zaměřené pouze na pořízení vybavení, pomůcek nebo terénní úpravy</t>
  </si>
  <si>
    <t>obce, městské části hlavního města Prahy dobrovolné svazky obcí, kraje, veřejnoprávní instituce, příspěvkové organizace zřízené OSS a ÚSC, organizační složky státu, veřejné výzkumné instituce a výzkumné organizace, pokud jsou veřejnoprávními subjekty, vysoké školy, školy a školská zařízení a školské právnické osoby, nadace, nadační fondy, ústavy, spolky, pobočné spolky, obecně prospěšné společnosti, církve a náboženské společnosti a jejich svazy a jimi evidované právnické osoby</t>
  </si>
  <si>
    <t>MŽP_73. výzva, SC 1.3, opatření 1.3.11, průběžná pro MRR</t>
  </si>
  <si>
    <t>tvorba nových a obnova stávajících přírodě blízkých vodních prvků v krajině včetně sídel; 
 Vegetační krajinné prvky (včetně skladebných prvků ÚSES)</t>
  </si>
  <si>
    <t>MŽP_74. výzva, SC 1.3, opatření 1.3.11, průběžná pro PR</t>
  </si>
  <si>
    <t>tvorba nových a obnova stávajících přírodě blízkých vodních prvků v krajině včetně sídel; 
Vegetační krajinné prvky (včetně skladebných prvků ÚSES)</t>
  </si>
  <si>
    <t>068</t>
  </si>
  <si>
    <t>MŽP_68. výzva, SC 1.5, opatření 1.5.1, 1.5.2, 1.5.4, 1.5.5, průběžná</t>
  </si>
  <si>
    <t>Kompostéry pro předcházení vzniku komunálních odpadů
RE-USE centra pro opětovné použití výrobků včetně aktivit pro opravy a prodlužování životnosti výrobků, podpora prevence vzniku odpadu
Podpora prevence vzniku odpadů z jednorázového nádobí nebo jednorázových obalů
Možno kombinovat i s Výstavbou a modernizací sběrných dvorů, doplněním a zefektivněním systému odděleného sběru/svozu zejména komunálních odpadů včetně podpory door-to-door systémů a zavádění systémů PAYT ("Pay-as-You-Throw")</t>
  </si>
  <si>
    <t>069</t>
  </si>
  <si>
    <t>MŽP_69. výzva, SC 1.5, opatření 1.5.8, průběžná</t>
  </si>
  <si>
    <t>1.5.8</t>
  </si>
  <si>
    <t>Výstavba a modernizace zařízení pro materiálové využití odpadů</t>
  </si>
  <si>
    <t>materiálové koncovky</t>
  </si>
  <si>
    <t>dle Pržap</t>
  </si>
  <si>
    <t xml:space="preserve">max 85% příp. dle VP / de minimis </t>
  </si>
  <si>
    <t>výzva vyhlášená v předešlých letech, která pokračuje do roku 2024, příp. dále</t>
  </si>
  <si>
    <t>076</t>
  </si>
  <si>
    <t>MŽP_76. výzva, SC 1.6, Opatření 1.6.1, průběžná</t>
  </si>
  <si>
    <t>podpora přírodních stanovišť a druhů a péče o nejcennější části přírody a krajiny</t>
  </si>
  <si>
    <t>072</t>
  </si>
  <si>
    <t>MŽP_72. výzva, SC 1.6, opatření 1.6.8, průběžná</t>
  </si>
  <si>
    <t>odstranění rizik kontaminace ohrožující lidské zdraví, vodní zdroje nebo ekosystémy</t>
  </si>
  <si>
    <t>v závislosti na typu žadatele a délce udržitelnosti (viz PrŽaP) 50 - 85 %, příp. dle VP / de minimis</t>
  </si>
  <si>
    <t>067</t>
  </si>
  <si>
    <t>MŽP_67. výzva, SC 1.6, Opatření 1.6.7 průběžná</t>
  </si>
  <si>
    <t>1.6.7</t>
  </si>
  <si>
    <t>Průzkum rozsahu znečištění horninového prostředí a rizik s ním spojených, včetně návrhu efektivního řešení</t>
  </si>
  <si>
    <t>průzkum rozsahu znečištění horninového prostředí a rizik s ním spojených, včetně návrhu efektivního řešení</t>
  </si>
  <si>
    <t xml:space="preserve">výzva se vztahuje na integrované projekty (ITI)
komplexní projekty - podpora revitalizace budov veřejného sektoru s cílem snížení konečné spotřeby energie a úspory primární energie z neobnovitelných zdrojů, podpory OZE a zlepšení kvality vnitřního prostředí budov.  </t>
  </si>
  <si>
    <t>výzva se vztahuje na integrované projekty (ITI)</t>
  </si>
  <si>
    <t>v rámci 1.3.1:  
• aktivita 1.3.1.4 Zakládání a obnova veřejné sídelní zeleně
výzva se vztahuje na integrované projekty (ITI)</t>
  </si>
  <si>
    <t>výzva se vztahuje na integrované projekty (ITI)
• aktivita 1.3.11.1 Tvorba nových a obnova stávajících přírodě blízkých vodních prvků v krajině včetně sídel - ERDF
•aktivita 1.3.11.2 Tvorba nových a obnova stávajících vegetačních prvků a struktur, včetně opatření proti vodní a větrné erozi - ERDF
• podaktivita 1.3.11.2.1 Vegetační krajinné prvky (včetně skladebných prvků ÚSES) - ERDF</t>
  </si>
  <si>
    <t>výzva se vztahuje na integrované projekty (ITI)
sběrné dvory, systémy pro separaci/oddělený sběr a svoz; třídicí a dotřiďovací linky; materiálové využití ostatních odpadů; bioplynové stanice</t>
  </si>
  <si>
    <t xml:space="preserve">Změna spočívá v úpravě data pro vyhlášení výzvy ze dne 22.5.2024 na den 6.3.2024, data pro zahájení příjmu žádostí ze dne 5.6.2024 na den 20.3.2024 a data pro ukončení příjmu žádostí ze dne 13.12.2024 na den 15.11.2024. Ke změnám termínům dochází z důvodu aktuální připravenosti projektů. </t>
  </si>
  <si>
    <t>Rok 2024</t>
  </si>
  <si>
    <t>77, 78</t>
  </si>
  <si>
    <t>Výzva se vztahuje na integrované projekty v rámci komunitně vedeného místního rozvoje CLLD realizovaného prostřednictvím místních akčních skupin (MAS).
Jedná se o výzvu na tzv. komplexní projekty, kdy hlavní opatření 1.1.1 ze SC 1.1 je umožněno kombinovat s opatřeními 1.1.3, 1.1.4 a dále 1.2.1 ze SC 1.2.</t>
  </si>
  <si>
    <r>
      <t xml:space="preserve">Snížení energetické náročnosti veřejných budov a veřejné infrastruktury v kombinaci s:
</t>
    </r>
    <r>
      <rPr>
        <i/>
        <sz val="11"/>
        <rFont val="Calibri"/>
        <family val="2"/>
        <charset val="238"/>
        <scheme val="minor"/>
      </rPr>
      <t>Zlepšení kvality vnitřního prostředí veřejných budov
Zvýšení adaptability veřejných budov na změnu klimatu
Výstavba a rekonstrukce obnovitelných zdrojů energie pro veřejné budovy</t>
    </r>
  </si>
  <si>
    <t>Změna spočívá v přidání nových výzev do harmonogramu. Výzvy jsou do harmonogramu výzev zařazeny v kratším termínu, než je stanoveno v Metodickém pokynu Výzvy, hodnocení a výběru projektů v období 2021-2027. Výzvy jsou zařazeny do harmonogramu výzev dodatečně z důvodu potřeby začít co nejdříve implementovat nástroj CLLD v rámci OPŽP v návaznosti na nedávno vyhlášenou modifikaci výzvy Ministerstva pro místní rozvoj pro přijetí programových rámců CLLD. Harmonogram implementace CLLD byl dlouhodobě projednáván a odsouhlasen se zástupci Národní sítě MAS.  Texty výzev jsou prědmětem projednání v rámci 7. jednání Platformy pro přípravu výzev OPŽP 2021-2027 formou per rollam.</t>
  </si>
  <si>
    <r>
      <t xml:space="preserve">MŽP_77. výzva, SC 1.1, průběžná na komplexní projekty pro MRR </t>
    </r>
    <r>
      <rPr>
        <sz val="11"/>
        <color theme="1"/>
        <rFont val="Calibri"/>
        <family val="2"/>
        <charset val="238"/>
        <scheme val="minor"/>
      </rPr>
      <t>CLLD</t>
    </r>
  </si>
  <si>
    <r>
      <t xml:space="preserve">MŽP_78. výzva, SC 1.1, průběžná na komplexní projekty pro PR </t>
    </r>
    <r>
      <rPr>
        <sz val="11"/>
        <color theme="1"/>
        <rFont val="Calibri"/>
        <family val="2"/>
        <charset val="238"/>
        <scheme val="minor"/>
      </rPr>
      <t>CLLD</t>
    </r>
  </si>
  <si>
    <t>077</t>
  </si>
  <si>
    <t>078</t>
  </si>
  <si>
    <t>***  73. výzva a 74. výzva mohou být ještě měněny či případně může dojít i ke zrušení 74. výzvy pro PR s ohledem na výsledek dohodnocení 46. a 47. výzvy a disponibilní prostředky pro MRR a PR v opatření 1.3.11.</t>
  </si>
  <si>
    <t>Podpora povodňové operativy, zvyšování resilience citlivých objektů před povodněmi</t>
  </si>
  <si>
    <t>podpora povodňové operativy, zvyšování resilience citlivých objektů před povodněmi</t>
  </si>
  <si>
    <t>073***</t>
  </si>
  <si>
    <t>074***</t>
  </si>
  <si>
    <t>O dotaci na projekty na pořízení kompostérů, na projekty sběrných dvorů a na projekty pro separaci, oddělený sběr a svoz odpadů mohou žádat pouze obce, městské části hl. města Prahy, dobrovolné svazky obcí, obchodní společnosti a družstva 100 % vlastněná veřejnoprávními subjekty a příspěvkové organizace zřízené ÚSC.
Ostatní bez omezení dle PrŽaP.</t>
  </si>
  <si>
    <t xml:space="preserve">Výzva reflektuje revize aktivit v rámci opatření 1.3.6, které byly projednány a schváleny na Monitorovacím výboru OPŽP 2021-2027 formou per rollam, který se uskutečnil v květnu 2024.  </t>
  </si>
  <si>
    <t xml:space="preserve">
konkrétně bude definováno v textu výzvy</t>
  </si>
  <si>
    <r>
      <rPr>
        <b/>
        <sz val="20"/>
        <rFont val="Calibri"/>
        <family val="2"/>
        <charset val="238"/>
        <scheme val="minor"/>
      </rPr>
      <t xml:space="preserve">Harmonogram výzev programu Životní prostředí 2021-2027 na rok 2024
</t>
    </r>
    <r>
      <rPr>
        <b/>
        <sz val="11"/>
        <rFont val="Calibri"/>
        <family val="2"/>
        <charset val="238"/>
        <scheme val="minor"/>
      </rPr>
      <t>verze k</t>
    </r>
    <r>
      <rPr>
        <b/>
        <sz val="11"/>
        <color rgb="FFFF0000"/>
        <rFont val="Calibri"/>
        <family val="2"/>
        <charset val="238"/>
        <scheme val="minor"/>
      </rPr>
      <t xml:space="preserve"> 25.9.2024</t>
    </r>
  </si>
  <si>
    <t xml:space="preserve">výčet oprávněných žadatelů je uveden v kapitole D.6.1.2 PRŽaP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</si>
</sst>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3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Segoe UI"/>
      <family val="2"/>
      <charset val="238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164" fontId="25" fillId="0" borderId="0" applyFont="0" applyFill="0" applyBorder="0"/>
  </cellStyleXfs>
  <cellXfs count="284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2" fillId="2" borderId="2" xfId="0" applyFont="1" applyFill="1" applyBorder="1" applyAlignment="1">
      <alignment horizontal="center" vertical="center" wrapText="1"/>
    </xf>
    <xf numFmtId="0" fontId="17" fillId="8" borderId="0" xfId="0" applyFont="1" applyFill="1"/>
    <xf numFmtId="0" fontId="17" fillId="0" borderId="0" xfId="0" applyFont="1"/>
    <xf numFmtId="0" fontId="18" fillId="9" borderId="19" xfId="0" applyFont="1" applyFill="1" applyBorder="1" applyAlignment="1">
      <alignment horizontal="center"/>
    </xf>
    <xf numFmtId="0" fontId="18" fillId="9" borderId="18" xfId="0" applyFont="1" applyFill="1" applyBorder="1" applyAlignment="1">
      <alignment horizontal="center"/>
    </xf>
    <xf numFmtId="0" fontId="17" fillId="8" borderId="0" xfId="0" applyFont="1" applyFill="1" applyAlignment="1">
      <alignment horizontal="center" vertical="center"/>
    </xf>
    <xf numFmtId="49" fontId="19" fillId="0" borderId="9" xfId="0" applyNumberFormat="1" applyFont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4" fontId="19" fillId="0" borderId="9" xfId="0" applyNumberFormat="1" applyFont="1" applyBorder="1" applyAlignment="1">
      <alignment horizontal="center" vertical="center" wrapText="1"/>
    </xf>
    <xf numFmtId="9" fontId="19" fillId="0" borderId="9" xfId="0" applyNumberFormat="1" applyFont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3" fontId="24" fillId="0" borderId="9" xfId="0" applyNumberFormat="1" applyFont="1" applyBorder="1" applyAlignment="1">
      <alignment horizontal="center" vertical="center" wrapText="1"/>
    </xf>
    <xf numFmtId="0" fontId="19" fillId="0" borderId="9" xfId="0" applyFont="1" applyBorder="1" applyAlignment="1">
      <alignment vertical="center" wrapText="1"/>
    </xf>
    <xf numFmtId="3" fontId="0" fillId="0" borderId="0" xfId="0" applyNumberFormat="1" applyAlignment="1">
      <alignment horizontal="right" wrapText="1"/>
    </xf>
    <xf numFmtId="14" fontId="19" fillId="0" borderId="12" xfId="0" applyNumberFormat="1" applyFont="1" applyBorder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vertical="center" wrapText="1"/>
    </xf>
    <xf numFmtId="49" fontId="18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3" fontId="19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14" fontId="19" fillId="8" borderId="23" xfId="0" applyNumberFormat="1" applyFont="1" applyFill="1" applyBorder="1" applyAlignment="1">
      <alignment horizontal="center" vertical="center" wrapText="1"/>
    </xf>
    <xf numFmtId="3" fontId="24" fillId="8" borderId="9" xfId="0" applyNumberFormat="1" applyFont="1" applyFill="1" applyBorder="1" applyAlignment="1">
      <alignment horizontal="center" vertical="center" wrapText="1"/>
    </xf>
    <xf numFmtId="0" fontId="19" fillId="8" borderId="9" xfId="0" applyFont="1" applyFill="1" applyBorder="1" applyAlignment="1">
      <alignment horizontal="center" vertical="center" wrapText="1"/>
    </xf>
    <xf numFmtId="49" fontId="19" fillId="8" borderId="9" xfId="0" applyNumberFormat="1" applyFont="1" applyFill="1" applyBorder="1" applyAlignment="1">
      <alignment horizontal="left" vertical="center" wrapText="1"/>
    </xf>
    <xf numFmtId="14" fontId="19" fillId="8" borderId="9" xfId="0" applyNumberFormat="1" applyFont="1" applyFill="1" applyBorder="1" applyAlignment="1">
      <alignment horizontal="center" vertical="center" wrapText="1"/>
    </xf>
    <xf numFmtId="9" fontId="19" fillId="8" borderId="9" xfId="0" applyNumberFormat="1" applyFont="1" applyFill="1" applyBorder="1" applyAlignment="1">
      <alignment horizontal="center" vertical="center" wrapText="1"/>
    </xf>
    <xf numFmtId="3" fontId="19" fillId="8" borderId="9" xfId="0" applyNumberFormat="1" applyFont="1" applyFill="1" applyBorder="1" applyAlignment="1">
      <alignment horizontal="center" vertical="center" wrapText="1"/>
    </xf>
    <xf numFmtId="0" fontId="19" fillId="8" borderId="9" xfId="0" applyFont="1" applyFill="1" applyBorder="1" applyAlignment="1">
      <alignment vertical="center" wrapText="1"/>
    </xf>
    <xf numFmtId="3" fontId="37" fillId="8" borderId="23" xfId="0" applyNumberFormat="1" applyFont="1" applyFill="1" applyBorder="1" applyAlignment="1">
      <alignment horizontal="center" vertical="center" wrapText="1"/>
    </xf>
    <xf numFmtId="0" fontId="37" fillId="8" borderId="23" xfId="0" applyFont="1" applyFill="1" applyBorder="1" applyAlignment="1">
      <alignment horizontal="center" vertical="center"/>
    </xf>
    <xf numFmtId="3" fontId="37" fillId="8" borderId="9" xfId="0" applyNumberFormat="1" applyFont="1" applyFill="1" applyBorder="1" applyAlignment="1">
      <alignment horizontal="center" vertical="center" wrapText="1"/>
    </xf>
    <xf numFmtId="0" fontId="37" fillId="8" borderId="9" xfId="0" applyFont="1" applyFill="1" applyBorder="1" applyAlignment="1">
      <alignment horizontal="center" vertical="center"/>
    </xf>
    <xf numFmtId="49" fontId="21" fillId="0" borderId="28" xfId="0" applyNumberFormat="1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3" fillId="8" borderId="0" xfId="0" applyFont="1" applyFill="1" applyAlignment="1">
      <alignment wrapText="1"/>
    </xf>
    <xf numFmtId="0" fontId="19" fillId="8" borderId="9" xfId="0" applyFont="1" applyFill="1" applyBorder="1" applyAlignment="1">
      <alignment horizontal="center" vertical="center"/>
    </xf>
    <xf numFmtId="0" fontId="19" fillId="8" borderId="10" xfId="0" applyFont="1" applyFill="1" applyBorder="1" applyAlignment="1">
      <alignment horizontal="center" vertical="center"/>
    </xf>
    <xf numFmtId="0" fontId="12" fillId="0" borderId="0" xfId="0" applyFont="1"/>
    <xf numFmtId="0" fontId="19" fillId="13" borderId="12" xfId="0" applyFont="1" applyFill="1" applyBorder="1" applyAlignment="1">
      <alignment horizontal="center" vertical="center" wrapText="1"/>
    </xf>
    <xf numFmtId="49" fontId="19" fillId="13" borderId="12" xfId="0" applyNumberFormat="1" applyFont="1" applyFill="1" applyBorder="1" applyAlignment="1">
      <alignment horizontal="center" vertical="center" wrapText="1"/>
    </xf>
    <xf numFmtId="0" fontId="19" fillId="13" borderId="12" xfId="0" applyFont="1" applyFill="1" applyBorder="1" applyAlignment="1">
      <alignment vertical="center" wrapText="1"/>
    </xf>
    <xf numFmtId="14" fontId="19" fillId="13" borderId="12" xfId="0" applyNumberFormat="1" applyFont="1" applyFill="1" applyBorder="1" applyAlignment="1">
      <alignment horizontal="center" vertical="center" wrapText="1"/>
    </xf>
    <xf numFmtId="3" fontId="24" fillId="13" borderId="12" xfId="0" applyNumberFormat="1" applyFont="1" applyFill="1" applyBorder="1" applyAlignment="1">
      <alignment horizontal="center" vertical="center" wrapText="1"/>
    </xf>
    <xf numFmtId="3" fontId="19" fillId="13" borderId="12" xfId="0" applyNumberFormat="1" applyFont="1" applyFill="1" applyBorder="1" applyAlignment="1">
      <alignment horizontal="center" vertical="center" wrapText="1"/>
    </xf>
    <xf numFmtId="0" fontId="35" fillId="13" borderId="12" xfId="0" applyFont="1" applyFill="1" applyBorder="1" applyAlignment="1">
      <alignment horizontal="center" vertical="center"/>
    </xf>
    <xf numFmtId="3" fontId="37" fillId="13" borderId="9" xfId="0" applyNumberFormat="1" applyFont="1" applyFill="1" applyBorder="1" applyAlignment="1">
      <alignment horizontal="center" vertical="center" wrapText="1"/>
    </xf>
    <xf numFmtId="0" fontId="20" fillId="13" borderId="9" xfId="0" applyFont="1" applyFill="1" applyBorder="1" applyAlignment="1">
      <alignment horizontal="center" vertical="center"/>
    </xf>
    <xf numFmtId="0" fontId="20" fillId="13" borderId="10" xfId="0" applyFont="1" applyFill="1" applyBorder="1" applyAlignment="1">
      <alignment horizontal="center" vertical="center"/>
    </xf>
    <xf numFmtId="49" fontId="14" fillId="13" borderId="11" xfId="0" applyNumberFormat="1" applyFont="1" applyFill="1" applyBorder="1" applyAlignment="1">
      <alignment horizontal="center" vertical="center" wrapText="1"/>
    </xf>
    <xf numFmtId="0" fontId="14" fillId="13" borderId="12" xfId="0" applyFont="1" applyFill="1" applyBorder="1" applyAlignment="1">
      <alignment horizontal="center" vertical="center" wrapText="1"/>
    </xf>
    <xf numFmtId="49" fontId="14" fillId="13" borderId="14" xfId="0" applyNumberFormat="1" applyFont="1" applyFill="1" applyBorder="1" applyAlignment="1">
      <alignment horizontal="center" vertical="center" wrapText="1"/>
    </xf>
    <xf numFmtId="0" fontId="14" fillId="13" borderId="14" xfId="0" applyFont="1" applyFill="1" applyBorder="1" applyAlignment="1">
      <alignment vertical="center" wrapText="1"/>
    </xf>
    <xf numFmtId="0" fontId="14" fillId="13" borderId="12" xfId="0" applyFont="1" applyFill="1" applyBorder="1" applyAlignment="1">
      <alignment vertical="center" wrapText="1"/>
    </xf>
    <xf numFmtId="14" fontId="14" fillId="13" borderId="12" xfId="0" applyNumberFormat="1" applyFont="1" applyFill="1" applyBorder="1" applyAlignment="1">
      <alignment horizontal="center" vertical="center" wrapText="1"/>
    </xf>
    <xf numFmtId="9" fontId="14" fillId="13" borderId="12" xfId="0" applyNumberFormat="1" applyFont="1" applyFill="1" applyBorder="1" applyAlignment="1">
      <alignment horizontal="center" vertical="center" wrapText="1"/>
    </xf>
    <xf numFmtId="3" fontId="37" fillId="13" borderId="12" xfId="0" applyNumberFormat="1" applyFont="1" applyFill="1" applyBorder="1" applyAlignment="1">
      <alignment horizontal="center" vertical="center" wrapText="1"/>
    </xf>
    <xf numFmtId="3" fontId="14" fillId="13" borderId="12" xfId="0" applyNumberFormat="1" applyFont="1" applyFill="1" applyBorder="1" applyAlignment="1">
      <alignment horizontal="center" vertical="center" wrapText="1"/>
    </xf>
    <xf numFmtId="0" fontId="37" fillId="13" borderId="12" xfId="0" applyFont="1" applyFill="1" applyBorder="1" applyAlignment="1">
      <alignment horizontal="center" vertical="center"/>
    </xf>
    <xf numFmtId="0" fontId="20" fillId="13" borderId="14" xfId="0" applyFont="1" applyFill="1" applyBorder="1" applyAlignment="1">
      <alignment horizontal="center" vertical="center"/>
    </xf>
    <xf numFmtId="0" fontId="20" fillId="13" borderId="24" xfId="0" applyFont="1" applyFill="1" applyBorder="1" applyAlignment="1">
      <alignment horizontal="center" vertical="center"/>
    </xf>
    <xf numFmtId="0" fontId="19" fillId="13" borderId="9" xfId="0" applyFont="1" applyFill="1" applyBorder="1" applyAlignment="1">
      <alignment horizontal="center" vertical="center" wrapText="1"/>
    </xf>
    <xf numFmtId="49" fontId="19" fillId="13" borderId="9" xfId="0" applyNumberFormat="1" applyFont="1" applyFill="1" applyBorder="1" applyAlignment="1">
      <alignment horizontal="center" vertical="center" wrapText="1"/>
    </xf>
    <xf numFmtId="0" fontId="19" fillId="13" borderId="9" xfId="0" applyFont="1" applyFill="1" applyBorder="1" applyAlignment="1">
      <alignment vertical="center" wrapText="1"/>
    </xf>
    <xf numFmtId="14" fontId="19" fillId="13" borderId="9" xfId="0" applyNumberFormat="1" applyFont="1" applyFill="1" applyBorder="1" applyAlignment="1">
      <alignment horizontal="center" vertical="center" wrapText="1"/>
    </xf>
    <xf numFmtId="3" fontId="24" fillId="13" borderId="9" xfId="0" applyNumberFormat="1" applyFont="1" applyFill="1" applyBorder="1" applyAlignment="1">
      <alignment horizontal="center" vertical="center" wrapText="1"/>
    </xf>
    <xf numFmtId="3" fontId="19" fillId="13" borderId="9" xfId="0" applyNumberFormat="1" applyFont="1" applyFill="1" applyBorder="1" applyAlignment="1">
      <alignment horizontal="center" vertical="center" wrapText="1"/>
    </xf>
    <xf numFmtId="0" fontId="24" fillId="13" borderId="9" xfId="0" applyFont="1" applyFill="1" applyBorder="1" applyAlignment="1">
      <alignment horizontal="center" vertical="center"/>
    </xf>
    <xf numFmtId="0" fontId="35" fillId="13" borderId="9" xfId="0" applyFont="1" applyFill="1" applyBorder="1" applyAlignment="1">
      <alignment horizontal="center" vertical="center"/>
    </xf>
    <xf numFmtId="0" fontId="35" fillId="13" borderId="10" xfId="0" applyFont="1" applyFill="1" applyBorder="1" applyAlignment="1">
      <alignment horizontal="center" vertical="center"/>
    </xf>
    <xf numFmtId="49" fontId="14" fillId="13" borderId="39" xfId="0" applyNumberFormat="1" applyFont="1" applyFill="1" applyBorder="1" applyAlignment="1">
      <alignment horizontal="center" vertical="center" wrapText="1"/>
    </xf>
    <xf numFmtId="0" fontId="14" fillId="13" borderId="15" xfId="0" applyFont="1" applyFill="1" applyBorder="1" applyAlignment="1">
      <alignment horizontal="center" vertical="center" wrapText="1"/>
    </xf>
    <xf numFmtId="49" fontId="14" fillId="13" borderId="15" xfId="0" applyNumberFormat="1" applyFont="1" applyFill="1" applyBorder="1" applyAlignment="1">
      <alignment horizontal="center" vertical="center" wrapText="1"/>
    </xf>
    <xf numFmtId="0" fontId="14" fillId="13" borderId="15" xfId="0" applyFont="1" applyFill="1" applyBorder="1" applyAlignment="1">
      <alignment vertical="center" wrapText="1"/>
    </xf>
    <xf numFmtId="14" fontId="14" fillId="13" borderId="15" xfId="0" applyNumberFormat="1" applyFont="1" applyFill="1" applyBorder="1" applyAlignment="1">
      <alignment horizontal="center" vertical="center" wrapText="1"/>
    </xf>
    <xf numFmtId="9" fontId="14" fillId="13" borderId="15" xfId="0" applyNumberFormat="1" applyFont="1" applyFill="1" applyBorder="1" applyAlignment="1">
      <alignment horizontal="center" vertical="center" wrapText="1"/>
    </xf>
    <xf numFmtId="3" fontId="37" fillId="13" borderId="15" xfId="0" applyNumberFormat="1" applyFont="1" applyFill="1" applyBorder="1" applyAlignment="1">
      <alignment horizontal="center" vertical="center" wrapText="1"/>
    </xf>
    <xf numFmtId="3" fontId="14" fillId="13" borderId="15" xfId="0" applyNumberFormat="1" applyFont="1" applyFill="1" applyBorder="1" applyAlignment="1">
      <alignment horizontal="center" vertical="center" wrapText="1"/>
    </xf>
    <xf numFmtId="0" fontId="37" fillId="13" borderId="15" xfId="0" applyFont="1" applyFill="1" applyBorder="1" applyAlignment="1">
      <alignment horizontal="center" vertical="center"/>
    </xf>
    <xf numFmtId="0" fontId="20" fillId="13" borderId="15" xfId="0" applyFont="1" applyFill="1" applyBorder="1" applyAlignment="1">
      <alignment horizontal="center" vertical="center"/>
    </xf>
    <xf numFmtId="0" fontId="20" fillId="13" borderId="16" xfId="0" applyFont="1" applyFill="1" applyBorder="1" applyAlignment="1">
      <alignment horizontal="center" vertical="center"/>
    </xf>
    <xf numFmtId="49" fontId="14" fillId="13" borderId="31" xfId="0" applyNumberFormat="1" applyFont="1" applyFill="1" applyBorder="1" applyAlignment="1">
      <alignment horizontal="center" vertical="center" wrapText="1"/>
    </xf>
    <xf numFmtId="49" fontId="14" fillId="13" borderId="12" xfId="0" applyNumberFormat="1" applyFont="1" applyFill="1" applyBorder="1" applyAlignment="1">
      <alignment horizontal="center" vertical="center" wrapText="1"/>
    </xf>
    <xf numFmtId="9" fontId="14" fillId="13" borderId="23" xfId="0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49" fontId="19" fillId="8" borderId="6" xfId="0" applyNumberFormat="1" applyFont="1" applyFill="1" applyBorder="1" applyAlignment="1">
      <alignment horizontal="center" vertical="center" wrapText="1"/>
    </xf>
    <xf numFmtId="49" fontId="19" fillId="8" borderId="9" xfId="0" applyNumberFormat="1" applyFont="1" applyFill="1" applyBorder="1" applyAlignment="1">
      <alignment horizontal="center" vertical="center" wrapText="1"/>
    </xf>
    <xf numFmtId="0" fontId="24" fillId="8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vertical="center" wrapText="1"/>
    </xf>
    <xf numFmtId="0" fontId="24" fillId="0" borderId="9" xfId="0" applyFont="1" applyBorder="1" applyAlignment="1">
      <alignment horizontal="center" vertical="center" wrapText="1"/>
    </xf>
    <xf numFmtId="49" fontId="12" fillId="8" borderId="9" xfId="0" applyNumberFormat="1" applyFont="1" applyFill="1" applyBorder="1" applyAlignment="1">
      <alignment horizontal="center" vertical="center" wrapText="1"/>
    </xf>
    <xf numFmtId="49" fontId="19" fillId="13" borderId="11" xfId="0" applyNumberFormat="1" applyFont="1" applyFill="1" applyBorder="1" applyAlignment="1">
      <alignment horizontal="center" vertical="center" wrapText="1"/>
    </xf>
    <xf numFmtId="49" fontId="19" fillId="13" borderId="12" xfId="0" applyNumberFormat="1" applyFont="1" applyFill="1" applyBorder="1" applyAlignment="1">
      <alignment horizontal="left" vertical="center" wrapText="1"/>
    </xf>
    <xf numFmtId="9" fontId="19" fillId="13" borderId="12" xfId="0" applyNumberFormat="1" applyFont="1" applyFill="1" applyBorder="1" applyAlignment="1">
      <alignment horizontal="center" vertical="center" wrapText="1"/>
    </xf>
    <xf numFmtId="0" fontId="35" fillId="13" borderId="24" xfId="0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left" vertical="center" wrapText="1"/>
    </xf>
    <xf numFmtId="49" fontId="12" fillId="8" borderId="13" xfId="0" applyNumberFormat="1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9" fontId="19" fillId="0" borderId="13" xfId="0" applyNumberFormat="1" applyFont="1" applyBorder="1" applyAlignment="1">
      <alignment horizontal="center" vertical="center" wrapText="1"/>
    </xf>
    <xf numFmtId="3" fontId="24" fillId="8" borderId="13" xfId="0" applyNumberFormat="1" applyFont="1" applyFill="1" applyBorder="1" applyAlignment="1">
      <alignment horizontal="center" vertical="center" wrapText="1"/>
    </xf>
    <xf numFmtId="3" fontId="24" fillId="0" borderId="13" xfId="0" applyNumberFormat="1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49" fontId="14" fillId="13" borderId="38" xfId="0" applyNumberFormat="1" applyFont="1" applyFill="1" applyBorder="1" applyAlignment="1">
      <alignment horizontal="center" vertical="center" wrapText="1"/>
    </xf>
    <xf numFmtId="0" fontId="14" fillId="13" borderId="14" xfId="0" applyFont="1" applyFill="1" applyBorder="1" applyAlignment="1">
      <alignment horizontal="center" vertical="center" wrapText="1"/>
    </xf>
    <xf numFmtId="14" fontId="14" fillId="13" borderId="14" xfId="0" applyNumberFormat="1" applyFont="1" applyFill="1" applyBorder="1" applyAlignment="1">
      <alignment horizontal="center" vertical="center" wrapText="1"/>
    </xf>
    <xf numFmtId="3" fontId="37" fillId="13" borderId="14" xfId="0" applyNumberFormat="1" applyFont="1" applyFill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left" vertical="center" wrapText="1"/>
    </xf>
    <xf numFmtId="0" fontId="12" fillId="8" borderId="9" xfId="0" applyFont="1" applyFill="1" applyBorder="1" applyAlignment="1">
      <alignment vertical="center" wrapText="1"/>
    </xf>
    <xf numFmtId="0" fontId="12" fillId="8" borderId="9" xfId="0" applyFont="1" applyFill="1" applyBorder="1" applyAlignment="1">
      <alignment horizontal="center" vertical="center" wrapText="1"/>
    </xf>
    <xf numFmtId="3" fontId="12" fillId="8" borderId="9" xfId="0" applyNumberFormat="1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left" vertical="center" wrapText="1"/>
    </xf>
    <xf numFmtId="49" fontId="19" fillId="13" borderId="8" xfId="0" applyNumberFormat="1" applyFont="1" applyFill="1" applyBorder="1" applyAlignment="1">
      <alignment horizontal="center" vertical="center" wrapText="1"/>
    </xf>
    <xf numFmtId="0" fontId="27" fillId="13" borderId="9" xfId="0" applyFont="1" applyFill="1" applyBorder="1" applyAlignment="1">
      <alignment vertical="center" wrapText="1"/>
    </xf>
    <xf numFmtId="165" fontId="19" fillId="13" borderId="9" xfId="1" applyNumberFormat="1" applyFont="1" applyFill="1" applyBorder="1" applyAlignment="1">
      <alignment horizontal="center" vertical="center" wrapText="1"/>
    </xf>
    <xf numFmtId="0" fontId="0" fillId="13" borderId="0" xfId="0" applyFill="1" applyAlignment="1">
      <alignment wrapText="1"/>
    </xf>
    <xf numFmtId="0" fontId="19" fillId="8" borderId="9" xfId="0" applyFont="1" applyFill="1" applyBorder="1" applyAlignment="1">
      <alignment horizontal="left" vertical="center" wrapText="1"/>
    </xf>
    <xf numFmtId="9" fontId="12" fillId="8" borderId="9" xfId="0" applyNumberFormat="1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49" fontId="19" fillId="8" borderId="34" xfId="0" applyNumberFormat="1" applyFont="1" applyFill="1" applyBorder="1" applyAlignment="1">
      <alignment horizontal="center" vertical="center" wrapText="1"/>
    </xf>
    <xf numFmtId="49" fontId="19" fillId="8" borderId="13" xfId="0" applyNumberFormat="1" applyFont="1" applyFill="1" applyBorder="1" applyAlignment="1">
      <alignment horizontal="left" vertical="center" wrapText="1"/>
    </xf>
    <xf numFmtId="49" fontId="19" fillId="8" borderId="13" xfId="0" applyNumberFormat="1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left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9" fontId="19" fillId="8" borderId="13" xfId="0" applyNumberFormat="1" applyFont="1" applyFill="1" applyBorder="1" applyAlignment="1">
      <alignment horizontal="center" vertical="center" wrapText="1"/>
    </xf>
    <xf numFmtId="0" fontId="37" fillId="8" borderId="13" xfId="0" applyFont="1" applyFill="1" applyBorder="1" applyAlignment="1">
      <alignment horizontal="center" vertical="center"/>
    </xf>
    <xf numFmtId="49" fontId="19" fillId="8" borderId="36" xfId="0" applyNumberFormat="1" applyFont="1" applyFill="1" applyBorder="1" applyAlignment="1">
      <alignment horizontal="center" vertical="center" wrapText="1"/>
    </xf>
    <xf numFmtId="49" fontId="19" fillId="8" borderId="23" xfId="0" applyNumberFormat="1" applyFont="1" applyFill="1" applyBorder="1" applyAlignment="1">
      <alignment horizontal="left" vertical="center" wrapText="1"/>
    </xf>
    <xf numFmtId="49" fontId="19" fillId="8" borderId="23" xfId="0" applyNumberFormat="1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left" vertical="center" wrapText="1"/>
    </xf>
    <xf numFmtId="0" fontId="12" fillId="8" borderId="23" xfId="0" applyFont="1" applyFill="1" applyBorder="1" applyAlignment="1">
      <alignment horizontal="center" vertical="center" wrapText="1"/>
    </xf>
    <xf numFmtId="3" fontId="12" fillId="8" borderId="23" xfId="0" applyNumberFormat="1" applyFont="1" applyFill="1" applyBorder="1" applyAlignment="1">
      <alignment horizontal="center" vertical="center" wrapText="1"/>
    </xf>
    <xf numFmtId="0" fontId="12" fillId="8" borderId="33" xfId="0" applyFont="1" applyFill="1" applyBorder="1" applyAlignment="1">
      <alignment horizontal="center" vertical="center" wrapText="1"/>
    </xf>
    <xf numFmtId="0" fontId="11" fillId="13" borderId="12" xfId="0" applyFont="1" applyFill="1" applyBorder="1" applyAlignment="1">
      <alignment vertical="center" wrapText="1"/>
    </xf>
    <xf numFmtId="0" fontId="11" fillId="13" borderId="15" xfId="0" applyFont="1" applyFill="1" applyBorder="1" applyAlignment="1">
      <alignment vertical="center" wrapText="1"/>
    </xf>
    <xf numFmtId="0" fontId="19" fillId="13" borderId="12" xfId="0" applyFont="1" applyFill="1" applyBorder="1" applyAlignment="1">
      <alignment wrapText="1"/>
    </xf>
    <xf numFmtId="0" fontId="35" fillId="8" borderId="9" xfId="0" applyFont="1" applyFill="1" applyBorder="1" applyAlignment="1">
      <alignment horizontal="center" vertical="center"/>
    </xf>
    <xf numFmtId="14" fontId="17" fillId="8" borderId="19" xfId="0" applyNumberFormat="1" applyFont="1" applyFill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 wrapText="1"/>
    </xf>
    <xf numFmtId="14" fontId="8" fillId="8" borderId="9" xfId="0" applyNumberFormat="1" applyFont="1" applyFill="1" applyBorder="1" applyAlignment="1">
      <alignment horizontal="center" vertical="center" wrapText="1"/>
    </xf>
    <xf numFmtId="14" fontId="17" fillId="8" borderId="28" xfId="0" applyNumberFormat="1" applyFont="1" applyFill="1" applyBorder="1" applyAlignment="1">
      <alignment horizontal="center" vertical="center"/>
    </xf>
    <xf numFmtId="0" fontId="17" fillId="8" borderId="28" xfId="0" applyFont="1" applyFill="1" applyBorder="1" applyAlignment="1">
      <alignment horizontal="center" vertical="center"/>
    </xf>
    <xf numFmtId="49" fontId="10" fillId="8" borderId="28" xfId="0" applyNumberFormat="1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wrapText="1"/>
    </xf>
    <xf numFmtId="0" fontId="7" fillId="8" borderId="19" xfId="0" applyFont="1" applyFill="1" applyBorder="1" applyAlignment="1">
      <alignment horizontal="center" vertical="center"/>
    </xf>
    <xf numFmtId="49" fontId="7" fillId="8" borderId="19" xfId="0" applyNumberFormat="1" applyFont="1" applyFill="1" applyBorder="1" applyAlignment="1">
      <alignment horizontal="center" vertical="center"/>
    </xf>
    <xf numFmtId="0" fontId="7" fillId="13" borderId="12" xfId="0" applyFont="1" applyFill="1" applyBorder="1" applyAlignment="1">
      <alignment vertical="center" wrapText="1"/>
    </xf>
    <xf numFmtId="0" fontId="19" fillId="8" borderId="12" xfId="0" applyFont="1" applyFill="1" applyBorder="1" applyAlignment="1">
      <alignment horizontal="center" vertical="center" wrapText="1"/>
    </xf>
    <xf numFmtId="0" fontId="19" fillId="8" borderId="12" xfId="0" applyFont="1" applyFill="1" applyBorder="1" applyAlignment="1">
      <alignment vertical="center" wrapText="1"/>
    </xf>
    <xf numFmtId="9" fontId="19" fillId="8" borderId="12" xfId="0" applyNumberFormat="1" applyFont="1" applyFill="1" applyBorder="1" applyAlignment="1">
      <alignment horizontal="center" vertical="center" wrapText="1"/>
    </xf>
    <xf numFmtId="0" fontId="35" fillId="8" borderId="10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wrapText="1"/>
    </xf>
    <xf numFmtId="14" fontId="5" fillId="13" borderId="15" xfId="0" applyNumberFormat="1" applyFont="1" applyFill="1" applyBorder="1" applyAlignment="1">
      <alignment horizontal="center" vertical="center" wrapText="1"/>
    </xf>
    <xf numFmtId="14" fontId="5" fillId="13" borderId="9" xfId="0" applyNumberFormat="1" applyFont="1" applyFill="1" applyBorder="1" applyAlignment="1">
      <alignment horizontal="center" vertical="center" wrapText="1"/>
    </xf>
    <xf numFmtId="14" fontId="19" fillId="8" borderId="37" xfId="0" applyNumberFormat="1" applyFont="1" applyFill="1" applyBorder="1" applyAlignment="1">
      <alignment horizontal="center" vertical="center" wrapText="1"/>
    </xf>
    <xf numFmtId="14" fontId="19" fillId="8" borderId="13" xfId="0" applyNumberFormat="1" applyFont="1" applyFill="1" applyBorder="1" applyAlignment="1">
      <alignment horizontal="center" vertical="center" wrapText="1"/>
    </xf>
    <xf numFmtId="0" fontId="19" fillId="8" borderId="0" xfId="0" applyFont="1" applyFill="1" applyAlignment="1">
      <alignment horizontal="center" wrapText="1"/>
    </xf>
    <xf numFmtId="0" fontId="19" fillId="8" borderId="0" xfId="0" applyFont="1" applyFill="1"/>
    <xf numFmtId="0" fontId="21" fillId="8" borderId="0" xfId="0" applyFont="1" applyFill="1" applyAlignment="1">
      <alignment wrapText="1"/>
    </xf>
    <xf numFmtId="0" fontId="19" fillId="8" borderId="0" xfId="0" applyFont="1" applyFill="1" applyAlignment="1">
      <alignment horizontal="left" wrapText="1"/>
    </xf>
    <xf numFmtId="0" fontId="19" fillId="8" borderId="0" xfId="0" applyFont="1" applyFill="1" applyAlignment="1">
      <alignment horizontal="center" vertical="center" wrapText="1"/>
    </xf>
    <xf numFmtId="0" fontId="19" fillId="8" borderId="0" xfId="0" applyFont="1" applyFill="1" applyAlignment="1">
      <alignment horizontal="left" vertical="center" wrapText="1"/>
    </xf>
    <xf numFmtId="0" fontId="19" fillId="8" borderId="0" xfId="0" applyFont="1" applyFill="1" applyAlignment="1">
      <alignment horizontal="right" wrapText="1"/>
    </xf>
    <xf numFmtId="0" fontId="19" fillId="8" borderId="0" xfId="0" applyFont="1" applyFill="1" applyAlignment="1">
      <alignment wrapText="1"/>
    </xf>
    <xf numFmtId="14" fontId="4" fillId="8" borderId="17" xfId="0" applyNumberFormat="1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49" fontId="4" fillId="8" borderId="19" xfId="0" applyNumberFormat="1" applyFont="1" applyFill="1" applyBorder="1" applyAlignment="1">
      <alignment horizontal="center" vertical="center"/>
    </xf>
    <xf numFmtId="0" fontId="4" fillId="8" borderId="18" xfId="0" applyFont="1" applyFill="1" applyBorder="1"/>
    <xf numFmtId="0" fontId="11" fillId="13" borderId="14" xfId="0" applyFont="1" applyFill="1" applyBorder="1" applyAlignment="1">
      <alignment vertical="center" wrapText="1"/>
    </xf>
    <xf numFmtId="14" fontId="5" fillId="13" borderId="12" xfId="0" applyNumberFormat="1" applyFont="1" applyFill="1" applyBorder="1" applyAlignment="1">
      <alignment horizontal="center" vertical="center" wrapText="1"/>
    </xf>
    <xf numFmtId="9" fontId="14" fillId="13" borderId="14" xfId="0" applyNumberFormat="1" applyFont="1" applyFill="1" applyBorder="1" applyAlignment="1">
      <alignment horizontal="center" vertical="center" wrapText="1"/>
    </xf>
    <xf numFmtId="3" fontId="14" fillId="13" borderId="14" xfId="0" applyNumberFormat="1" applyFont="1" applyFill="1" applyBorder="1" applyAlignment="1">
      <alignment horizontal="center" vertical="center" wrapText="1"/>
    </xf>
    <xf numFmtId="0" fontId="37" fillId="13" borderId="14" xfId="0" applyFont="1" applyFill="1" applyBorder="1" applyAlignment="1">
      <alignment horizontal="center" vertical="center"/>
    </xf>
    <xf numFmtId="0" fontId="20" fillId="13" borderId="40" xfId="0" applyFont="1" applyFill="1" applyBorder="1" applyAlignment="1">
      <alignment horizontal="center" vertical="center"/>
    </xf>
    <xf numFmtId="49" fontId="19" fillId="0" borderId="34" xfId="0" applyNumberFormat="1" applyFont="1" applyBorder="1" applyAlignment="1">
      <alignment horizontal="center" vertical="center" wrapText="1"/>
    </xf>
    <xf numFmtId="0" fontId="12" fillId="8" borderId="13" xfId="0" applyFont="1" applyFill="1" applyBorder="1" applyAlignment="1">
      <alignment vertical="center" wrapText="1"/>
    </xf>
    <xf numFmtId="14" fontId="19" fillId="0" borderId="13" xfId="0" applyNumberFormat="1" applyFont="1" applyBorder="1" applyAlignment="1">
      <alignment horizontal="center" vertical="center" wrapText="1"/>
    </xf>
    <xf numFmtId="3" fontId="12" fillId="8" borderId="13" xfId="0" applyNumberFormat="1" applyFont="1" applyFill="1" applyBorder="1" applyAlignment="1">
      <alignment horizontal="center" vertical="center" wrapText="1"/>
    </xf>
    <xf numFmtId="3" fontId="37" fillId="8" borderId="13" xfId="0" applyNumberFormat="1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 vertical="center"/>
    </xf>
    <xf numFmtId="0" fontId="12" fillId="8" borderId="25" xfId="0" applyFont="1" applyFill="1" applyBorder="1" applyAlignment="1">
      <alignment horizontal="left" vertical="center" wrapText="1"/>
    </xf>
    <xf numFmtId="49" fontId="14" fillId="13" borderId="41" xfId="0" applyNumberFormat="1" applyFont="1" applyFill="1" applyBorder="1" applyAlignment="1">
      <alignment horizontal="center" vertical="center" wrapText="1"/>
    </xf>
    <xf numFmtId="0" fontId="14" fillId="13" borderId="22" xfId="0" applyFont="1" applyFill="1" applyBorder="1" applyAlignment="1">
      <alignment horizontal="center" vertical="center" wrapText="1"/>
    </xf>
    <xf numFmtId="49" fontId="14" fillId="13" borderId="22" xfId="0" applyNumberFormat="1" applyFont="1" applyFill="1" applyBorder="1" applyAlignment="1">
      <alignment horizontal="center" vertical="center" wrapText="1"/>
    </xf>
    <xf numFmtId="0" fontId="14" fillId="13" borderId="22" xfId="0" applyFont="1" applyFill="1" applyBorder="1" applyAlignment="1">
      <alignment vertical="center" wrapText="1"/>
    </xf>
    <xf numFmtId="0" fontId="11" fillId="13" borderId="22" xfId="0" applyFont="1" applyFill="1" applyBorder="1" applyAlignment="1">
      <alignment vertical="center" wrapText="1"/>
    </xf>
    <xf numFmtId="14" fontId="14" fillId="13" borderId="22" xfId="0" applyNumberFormat="1" applyFont="1" applyFill="1" applyBorder="1" applyAlignment="1">
      <alignment horizontal="center" vertical="center" wrapText="1"/>
    </xf>
    <xf numFmtId="14" fontId="5" fillId="13" borderId="22" xfId="0" applyNumberFormat="1" applyFont="1" applyFill="1" applyBorder="1" applyAlignment="1">
      <alignment horizontal="center" vertical="center" wrapText="1"/>
    </xf>
    <xf numFmtId="9" fontId="14" fillId="13" borderId="22" xfId="0" applyNumberFormat="1" applyFont="1" applyFill="1" applyBorder="1" applyAlignment="1">
      <alignment horizontal="center" vertical="center" wrapText="1"/>
    </xf>
    <xf numFmtId="3" fontId="37" fillId="13" borderId="22" xfId="0" applyNumberFormat="1" applyFont="1" applyFill="1" applyBorder="1" applyAlignment="1">
      <alignment horizontal="center" vertical="center" wrapText="1"/>
    </xf>
    <xf numFmtId="3" fontId="14" fillId="13" borderId="22" xfId="0" applyNumberFormat="1" applyFont="1" applyFill="1" applyBorder="1" applyAlignment="1">
      <alignment horizontal="center" vertical="center" wrapText="1"/>
    </xf>
    <xf numFmtId="0" fontId="37" fillId="13" borderId="22" xfId="0" applyFont="1" applyFill="1" applyBorder="1" applyAlignment="1">
      <alignment horizontal="center" vertical="center"/>
    </xf>
    <xf numFmtId="0" fontId="20" fillId="13" borderId="22" xfId="0" applyFont="1" applyFill="1" applyBorder="1" applyAlignment="1">
      <alignment horizontal="center" vertical="center"/>
    </xf>
    <xf numFmtId="0" fontId="20" fillId="13" borderId="21" xfId="0" applyFont="1" applyFill="1" applyBorder="1" applyAlignment="1">
      <alignment horizontal="center" vertical="center"/>
    </xf>
    <xf numFmtId="14" fontId="3" fillId="8" borderId="9" xfId="0" applyNumberFormat="1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32" fillId="1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3" fillId="11" borderId="12" xfId="0" applyFont="1" applyFill="1" applyBorder="1" applyAlignment="1">
      <alignment horizontal="center" vertical="center" wrapText="1"/>
    </xf>
    <xf numFmtId="0" fontId="33" fillId="11" borderId="14" xfId="0" applyFont="1" applyFill="1" applyBorder="1" applyAlignment="1">
      <alignment horizontal="center" vertical="center" wrapText="1"/>
    </xf>
    <xf numFmtId="0" fontId="34" fillId="11" borderId="24" xfId="0" applyFont="1" applyFill="1" applyBorder="1" applyAlignment="1">
      <alignment horizontal="center" vertical="center" wrapText="1"/>
    </xf>
    <xf numFmtId="0" fontId="34" fillId="11" borderId="40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49" fontId="21" fillId="0" borderId="28" xfId="0" applyNumberFormat="1" applyFont="1" applyBorder="1" applyAlignment="1">
      <alignment horizontal="center" vertical="center" wrapText="1"/>
    </xf>
    <xf numFmtId="49" fontId="21" fillId="0" borderId="29" xfId="0" applyNumberFormat="1" applyFont="1" applyBorder="1" applyAlignment="1">
      <alignment horizontal="center" vertical="center" wrapText="1"/>
    </xf>
    <xf numFmtId="49" fontId="21" fillId="0" borderId="30" xfId="0" applyNumberFormat="1" applyFont="1" applyBorder="1" applyAlignment="1">
      <alignment horizontal="center" vertical="center" wrapText="1"/>
    </xf>
    <xf numFmtId="49" fontId="19" fillId="0" borderId="29" xfId="0" applyNumberFormat="1" applyFont="1" applyBorder="1" applyAlignment="1">
      <alignment horizontal="center" vertical="center" textRotation="90" wrapText="1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49" fontId="21" fillId="0" borderId="20" xfId="0" applyNumberFormat="1" applyFont="1" applyBorder="1" applyAlignment="1">
      <alignment horizontal="center" vertical="center" wrapText="1"/>
    </xf>
    <xf numFmtId="49" fontId="21" fillId="0" borderId="27" xfId="0" applyNumberFormat="1" applyFont="1" applyBorder="1" applyAlignment="1">
      <alignment horizontal="center" vertical="center" wrapText="1"/>
    </xf>
    <xf numFmtId="49" fontId="21" fillId="0" borderId="26" xfId="0" applyNumberFormat="1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49" fontId="18" fillId="0" borderId="35" xfId="0" applyNumberFormat="1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49" fontId="19" fillId="0" borderId="29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18" fillId="10" borderId="17" xfId="0" applyFont="1" applyFill="1" applyBorder="1" applyAlignment="1">
      <alignment horizontal="center"/>
    </xf>
    <xf numFmtId="0" fontId="18" fillId="10" borderId="32" xfId="0" applyFont="1" applyFill="1" applyBorder="1" applyAlignment="1">
      <alignment horizontal="center"/>
    </xf>
    <xf numFmtId="0" fontId="18" fillId="10" borderId="18" xfId="0" applyFont="1" applyFill="1" applyBorder="1" applyAlignment="1">
      <alignment horizontal="center"/>
    </xf>
    <xf numFmtId="0" fontId="18" fillId="0" borderId="17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49" fontId="19" fillId="0" borderId="30" xfId="0" applyNumberFormat="1" applyFont="1" applyBorder="1" applyAlignment="1">
      <alignment horizontal="center" vertical="center" textRotation="90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100278</xdr:rowOff>
    </xdr:from>
    <xdr:to>
      <xdr:col>3</xdr:col>
      <xdr:colOff>826293</xdr:colOff>
      <xdr:row>1</xdr:row>
      <xdr:rowOff>505090</xdr:rowOff>
    </xdr:to>
    <xdr:pic>
      <xdr:nvPicPr>
        <xdr:cNvPr id="4" name="Obrázek 3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14325" y="306653"/>
          <a:ext cx="1988343" cy="4048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152400</xdr:colOff>
      <xdr:row>1</xdr:row>
      <xdr:rowOff>57150</xdr:rowOff>
    </xdr:from>
    <xdr:to>
      <xdr:col>25</xdr:col>
      <xdr:colOff>1382181</xdr:colOff>
      <xdr:row>2</xdr:row>
      <xdr:rowOff>4404</xdr:rowOff>
    </xdr:to>
    <xdr:pic>
      <xdr:nvPicPr>
        <xdr:cNvPr id="5" name="Obrázek 5" descr="SFZP_krivky_H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31394400" y="266700"/>
          <a:ext cx="1839381" cy="499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58423</xdr:colOff>
      <xdr:row>1</xdr:row>
      <xdr:rowOff>68422</xdr:rowOff>
    </xdr:from>
    <xdr:to>
      <xdr:col>1</xdr:col>
      <xdr:colOff>58423</xdr:colOff>
      <xdr:row>1</xdr:row>
      <xdr:rowOff>323156</xdr:rowOff>
    </xdr:to>
    <xdr:pic>
      <xdr:nvPicPr>
        <xdr:cNvPr id="2" name="Obrázek 1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3FDDB123-698D-4595-B832-72D8EDADC3F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29873" y="268447"/>
          <a:ext cx="0" cy="254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12220575</xdr:colOff>
      <xdr:row>1</xdr:row>
      <xdr:rowOff>57151</xdr:rowOff>
    </xdr:from>
    <xdr:to>
      <xdr:col>5</xdr:col>
      <xdr:colOff>2484</xdr:colOff>
      <xdr:row>1</xdr:row>
      <xdr:rowOff>372877</xdr:rowOff>
    </xdr:to>
    <xdr:pic>
      <xdr:nvPicPr>
        <xdr:cNvPr id="4" name="Obrázek 3" descr="SFZP_krivky_H">
          <a:extLst>
            <a:ext uri="{FF2B5EF4-FFF2-40B4-BE49-F238E27FC236}">
              <a16:creationId xmlns:a16="http://schemas.microsoft.com/office/drawing/2014/main" id="{0F6F2574-73E0-4952-89E8-A1C038900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3249275" y="257176"/>
          <a:ext cx="1144217" cy="3157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76200</xdr:rowOff>
    </xdr:from>
    <xdr:to>
      <xdr:col>1</xdr:col>
      <xdr:colOff>85725</xdr:colOff>
      <xdr:row>1</xdr:row>
      <xdr:rowOff>361950</xdr:rowOff>
    </xdr:to>
    <xdr:pic>
      <xdr:nvPicPr>
        <xdr:cNvPr id="5" name="Obrázek 4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B37ED8EF-F531-4A50-BCE8-59D0E2DE67B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5717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66675</xdr:colOff>
      <xdr:row>1</xdr:row>
      <xdr:rowOff>76200</xdr:rowOff>
    </xdr:from>
    <xdr:to>
      <xdr:col>2</xdr:col>
      <xdr:colOff>323850</xdr:colOff>
      <xdr:row>1</xdr:row>
      <xdr:rowOff>361950</xdr:rowOff>
    </xdr:to>
    <xdr:pic>
      <xdr:nvPicPr>
        <xdr:cNvPr id="6" name="Obrázek 5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DC0CE46D-D94B-4AE8-A1C1-13A081A8356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3812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9982200</xdr:colOff>
      <xdr:row>1</xdr:row>
      <xdr:rowOff>69398</xdr:rowOff>
    </xdr:from>
    <xdr:to>
      <xdr:col>4</xdr:col>
      <xdr:colOff>11065185</xdr:colOff>
      <xdr:row>1</xdr:row>
      <xdr:rowOff>369855</xdr:rowOff>
    </xdr:to>
    <xdr:pic>
      <xdr:nvPicPr>
        <xdr:cNvPr id="7" name="Obrázek 5" descr="SFZP_krivky_H">
          <a:extLst>
            <a:ext uri="{FF2B5EF4-FFF2-40B4-BE49-F238E27FC236}">
              <a16:creationId xmlns:a16="http://schemas.microsoft.com/office/drawing/2014/main" id="{23EB6723-3AA0-4D56-BA35-57AC10613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010900" y="269423"/>
          <a:ext cx="1082985" cy="3004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6"/>
  <sheetViews>
    <sheetView tabSelected="1" zoomScale="60" zoomScaleNormal="60" zoomScalePageLayoutView="40" workbookViewId="0">
      <pane ySplit="5" topLeftCell="A25" activePane="bottomLeft" state="frozen"/>
      <selection pane="bottomLeft" activeCell="I32" sqref="I32"/>
    </sheetView>
  </sheetViews>
  <sheetFormatPr defaultColWidth="9.140625" defaultRowHeight="15" x14ac:dyDescent="0.25"/>
  <cols>
    <col min="1" max="1" width="2.5703125" style="1" bestFit="1" customWidth="1"/>
    <col min="2" max="2" width="10.7109375" style="1" bestFit="1" customWidth="1"/>
    <col min="3" max="3" width="8.7109375" style="2" bestFit="1" customWidth="1"/>
    <col min="4" max="4" width="36.85546875" style="3" customWidth="1"/>
    <col min="5" max="5" width="9.42578125" style="4" bestFit="1" customWidth="1"/>
    <col min="6" max="6" width="22.7109375" style="4" customWidth="1"/>
    <col min="7" max="7" width="10.7109375" style="4" customWidth="1"/>
    <col min="8" max="8" width="35.7109375" style="5" bestFit="1" customWidth="1"/>
    <col min="9" max="9" width="43.140625" style="3" customWidth="1"/>
    <col min="10" max="10" width="39" style="3" customWidth="1"/>
    <col min="11" max="11" width="18.7109375" style="6" bestFit="1" customWidth="1"/>
    <col min="12" max="12" width="11.5703125" style="6" bestFit="1" customWidth="1"/>
    <col min="13" max="13" width="14.7109375" style="7" bestFit="1" customWidth="1"/>
    <col min="14" max="15" width="14.7109375" style="6" bestFit="1" customWidth="1"/>
    <col min="16" max="16" width="32.140625" style="6" bestFit="1" customWidth="1"/>
    <col min="17" max="18" width="18.7109375" style="8" bestFit="1" customWidth="1"/>
    <col min="19" max="19" width="18.7109375" style="6" bestFit="1" customWidth="1"/>
    <col min="20" max="20" width="14.28515625" style="6" customWidth="1"/>
    <col min="21" max="21" width="15.7109375" style="1" customWidth="1"/>
    <col min="22" max="22" width="9.140625" style="1"/>
    <col min="23" max="23" width="27.140625" style="1" customWidth="1"/>
    <col min="24" max="24" width="19.140625" style="1" customWidth="1"/>
    <col min="25" max="25" width="9.140625" style="1"/>
    <col min="26" max="26" width="34.28515625" style="1" customWidth="1"/>
    <col min="27" max="16384" width="9.140625" style="1"/>
  </cols>
  <sheetData>
    <row r="1" spans="2:26" ht="15.75" thickBot="1" x14ac:dyDescent="0.3"/>
    <row r="2" spans="2:26" s="9" customFormat="1" ht="43.5" customHeight="1" thickBot="1" x14ac:dyDescent="0.3">
      <c r="B2" s="223" t="s">
        <v>197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5"/>
    </row>
    <row r="3" spans="2:26" s="10" customFormat="1" ht="22.7" customHeight="1" x14ac:dyDescent="0.25">
      <c r="B3" s="236"/>
      <c r="C3" s="237"/>
      <c r="D3" s="237"/>
      <c r="E3" s="238"/>
      <c r="F3" s="13"/>
      <c r="G3" s="239" t="s">
        <v>0</v>
      </c>
      <c r="H3" s="240"/>
      <c r="I3" s="240"/>
      <c r="J3" s="240"/>
      <c r="K3" s="241"/>
      <c r="L3" s="242" t="s">
        <v>1</v>
      </c>
      <c r="M3" s="243"/>
      <c r="N3" s="243"/>
      <c r="O3" s="243"/>
      <c r="P3" s="243"/>
      <c r="Q3" s="243"/>
      <c r="R3" s="243"/>
      <c r="S3" s="243"/>
      <c r="T3" s="244"/>
      <c r="U3" s="220" t="s">
        <v>61</v>
      </c>
      <c r="V3" s="221"/>
      <c r="W3" s="221"/>
      <c r="X3" s="221"/>
      <c r="Y3" s="221"/>
      <c r="Z3" s="222"/>
    </row>
    <row r="4" spans="2:26" s="11" customFormat="1" ht="25.5" customHeight="1" x14ac:dyDescent="0.25">
      <c r="B4" s="265" t="s">
        <v>2</v>
      </c>
      <c r="C4" s="267" t="s">
        <v>3</v>
      </c>
      <c r="D4" s="268"/>
      <c r="E4" s="269" t="s">
        <v>4</v>
      </c>
      <c r="F4" s="234" t="s">
        <v>33</v>
      </c>
      <c r="G4" s="271" t="s">
        <v>5</v>
      </c>
      <c r="H4" s="272"/>
      <c r="I4" s="273" t="s">
        <v>6</v>
      </c>
      <c r="J4" s="273" t="s">
        <v>7</v>
      </c>
      <c r="K4" s="275" t="s">
        <v>8</v>
      </c>
      <c r="L4" s="232" t="s">
        <v>9</v>
      </c>
      <c r="M4" s="232" t="s">
        <v>10</v>
      </c>
      <c r="N4" s="230" t="s">
        <v>11</v>
      </c>
      <c r="O4" s="230" t="s">
        <v>12</v>
      </c>
      <c r="P4" s="230" t="s">
        <v>13</v>
      </c>
      <c r="Q4" s="230" t="s">
        <v>14</v>
      </c>
      <c r="R4" s="230"/>
      <c r="S4" s="230"/>
      <c r="T4" s="230" t="s">
        <v>15</v>
      </c>
      <c r="U4" s="226" t="s">
        <v>62</v>
      </c>
      <c r="V4" s="226" t="s">
        <v>63</v>
      </c>
      <c r="W4" s="226" t="s">
        <v>64</v>
      </c>
      <c r="X4" s="226" t="s">
        <v>65</v>
      </c>
      <c r="Y4" s="226" t="s">
        <v>66</v>
      </c>
      <c r="Z4" s="228" t="s">
        <v>67</v>
      </c>
    </row>
    <row r="5" spans="2:26" s="4" customFormat="1" ht="48.2" customHeight="1" thickBot="1" x14ac:dyDescent="0.3">
      <c r="B5" s="266"/>
      <c r="C5" s="20" t="s">
        <v>16</v>
      </c>
      <c r="D5" s="20" t="s">
        <v>17</v>
      </c>
      <c r="E5" s="270"/>
      <c r="F5" s="235"/>
      <c r="G5" s="24" t="s">
        <v>18</v>
      </c>
      <c r="H5" s="24" t="s">
        <v>19</v>
      </c>
      <c r="I5" s="274"/>
      <c r="J5" s="274"/>
      <c r="K5" s="276"/>
      <c r="L5" s="233"/>
      <c r="M5" s="233"/>
      <c r="N5" s="231"/>
      <c r="O5" s="231"/>
      <c r="P5" s="231" t="s">
        <v>20</v>
      </c>
      <c r="Q5" s="25" t="s">
        <v>21</v>
      </c>
      <c r="R5" s="25" t="s">
        <v>22</v>
      </c>
      <c r="S5" s="25" t="s">
        <v>23</v>
      </c>
      <c r="T5" s="231"/>
      <c r="U5" s="227"/>
      <c r="V5" s="227"/>
      <c r="W5" s="227"/>
      <c r="X5" s="227"/>
      <c r="Y5" s="227"/>
      <c r="Z5" s="229"/>
    </row>
    <row r="6" spans="2:26" s="12" customFormat="1" ht="150" x14ac:dyDescent="0.25">
      <c r="B6" s="249"/>
      <c r="C6" s="247" t="s">
        <v>24</v>
      </c>
      <c r="D6" s="251" t="s">
        <v>25</v>
      </c>
      <c r="E6" s="205" t="s">
        <v>95</v>
      </c>
      <c r="F6" s="206" t="s">
        <v>103</v>
      </c>
      <c r="G6" s="207" t="s">
        <v>52</v>
      </c>
      <c r="H6" s="208" t="s">
        <v>107</v>
      </c>
      <c r="I6" s="209" t="s">
        <v>174</v>
      </c>
      <c r="J6" s="208" t="s">
        <v>38</v>
      </c>
      <c r="K6" s="206" t="s">
        <v>98</v>
      </c>
      <c r="L6" s="206" t="s">
        <v>37</v>
      </c>
      <c r="M6" s="210">
        <v>45147</v>
      </c>
      <c r="N6" s="210">
        <v>45196</v>
      </c>
      <c r="O6" s="211">
        <v>45747</v>
      </c>
      <c r="P6" s="212" t="s">
        <v>106</v>
      </c>
      <c r="Q6" s="213">
        <f t="shared" ref="Q6:Q9" si="0">R6/0.75</f>
        <v>316000000</v>
      </c>
      <c r="R6" s="214">
        <v>237000000</v>
      </c>
      <c r="S6" s="213">
        <f t="shared" ref="S6:S12" si="1">Q6-R6</f>
        <v>79000000</v>
      </c>
      <c r="T6" s="215" t="s">
        <v>35</v>
      </c>
      <c r="U6" s="216" t="s">
        <v>70</v>
      </c>
      <c r="V6" s="216" t="s">
        <v>70</v>
      </c>
      <c r="W6" s="216" t="s">
        <v>70</v>
      </c>
      <c r="X6" s="216" t="s">
        <v>70</v>
      </c>
      <c r="Y6" s="216" t="s">
        <v>70</v>
      </c>
      <c r="Z6" s="217" t="s">
        <v>70</v>
      </c>
    </row>
    <row r="7" spans="2:26" s="12" customFormat="1" ht="150" x14ac:dyDescent="0.25">
      <c r="B7" s="249"/>
      <c r="C7" s="247"/>
      <c r="D7" s="251"/>
      <c r="E7" s="65" t="s">
        <v>96</v>
      </c>
      <c r="F7" s="66" t="s">
        <v>104</v>
      </c>
      <c r="G7" s="67" t="s">
        <v>52</v>
      </c>
      <c r="H7" s="68" t="s">
        <v>107</v>
      </c>
      <c r="I7" s="156" t="s">
        <v>174</v>
      </c>
      <c r="J7" s="169" t="s">
        <v>38</v>
      </c>
      <c r="K7" s="66" t="s">
        <v>99</v>
      </c>
      <c r="L7" s="66" t="s">
        <v>37</v>
      </c>
      <c r="M7" s="70">
        <v>45147</v>
      </c>
      <c r="N7" s="70">
        <v>45196</v>
      </c>
      <c r="O7" s="176">
        <v>45747</v>
      </c>
      <c r="P7" s="71" t="s">
        <v>106</v>
      </c>
      <c r="Q7" s="72">
        <f t="shared" si="0"/>
        <v>314666666.66666669</v>
      </c>
      <c r="R7" s="73">
        <v>236000000</v>
      </c>
      <c r="S7" s="72">
        <f t="shared" ref="S7:S10" si="2">Q7-R7</f>
        <v>78666666.666666687</v>
      </c>
      <c r="T7" s="74" t="s">
        <v>35</v>
      </c>
      <c r="U7" s="75" t="s">
        <v>70</v>
      </c>
      <c r="V7" s="75" t="s">
        <v>70</v>
      </c>
      <c r="W7" s="75" t="s">
        <v>70</v>
      </c>
      <c r="X7" s="75" t="s">
        <v>70</v>
      </c>
      <c r="Y7" s="75" t="s">
        <v>70</v>
      </c>
      <c r="Z7" s="76" t="s">
        <v>70</v>
      </c>
    </row>
    <row r="8" spans="2:26" s="12" customFormat="1" ht="150" x14ac:dyDescent="0.25">
      <c r="B8" s="249"/>
      <c r="C8" s="247"/>
      <c r="D8" s="260"/>
      <c r="E8" s="102" t="s">
        <v>187</v>
      </c>
      <c r="F8" s="170" t="s">
        <v>185</v>
      </c>
      <c r="G8" s="103" t="s">
        <v>52</v>
      </c>
      <c r="H8" s="44" t="s">
        <v>183</v>
      </c>
      <c r="I8" s="171" t="s">
        <v>182</v>
      </c>
      <c r="J8" s="44" t="s">
        <v>38</v>
      </c>
      <c r="K8" s="39" t="s">
        <v>115</v>
      </c>
      <c r="L8" s="39" t="s">
        <v>37</v>
      </c>
      <c r="M8" s="41">
        <v>45441</v>
      </c>
      <c r="N8" s="41">
        <v>45455</v>
      </c>
      <c r="O8" s="41">
        <v>45838</v>
      </c>
      <c r="P8" s="172" t="s">
        <v>106</v>
      </c>
      <c r="Q8" s="38">
        <f t="shared" si="0"/>
        <v>266666666.66666666</v>
      </c>
      <c r="R8" s="43">
        <v>200000000</v>
      </c>
      <c r="S8" s="38">
        <f>Q8-R8</f>
        <v>66666666.666666657</v>
      </c>
      <c r="T8" s="104" t="s">
        <v>35</v>
      </c>
      <c r="U8" s="159" t="s">
        <v>70</v>
      </c>
      <c r="V8" s="159" t="s">
        <v>70</v>
      </c>
      <c r="W8" s="159" t="s">
        <v>70</v>
      </c>
      <c r="X8" s="159" t="s">
        <v>70</v>
      </c>
      <c r="Y8" s="159" t="s">
        <v>70</v>
      </c>
      <c r="Z8" s="173" t="s">
        <v>70</v>
      </c>
    </row>
    <row r="9" spans="2:26" s="12" customFormat="1" ht="150" x14ac:dyDescent="0.25">
      <c r="B9" s="249"/>
      <c r="C9" s="247"/>
      <c r="D9" s="260"/>
      <c r="E9" s="102" t="s">
        <v>188</v>
      </c>
      <c r="F9" s="170" t="s">
        <v>186</v>
      </c>
      <c r="G9" s="103" t="s">
        <v>52</v>
      </c>
      <c r="H9" s="44" t="s">
        <v>183</v>
      </c>
      <c r="I9" s="171" t="s">
        <v>182</v>
      </c>
      <c r="J9" s="44" t="s">
        <v>38</v>
      </c>
      <c r="K9" s="39" t="s">
        <v>120</v>
      </c>
      <c r="L9" s="39" t="s">
        <v>37</v>
      </c>
      <c r="M9" s="41">
        <v>45441</v>
      </c>
      <c r="N9" s="41">
        <v>45455</v>
      </c>
      <c r="O9" s="41">
        <v>45838</v>
      </c>
      <c r="P9" s="172" t="s">
        <v>106</v>
      </c>
      <c r="Q9" s="38">
        <f t="shared" si="0"/>
        <v>266666666.66666666</v>
      </c>
      <c r="R9" s="43">
        <v>200000000</v>
      </c>
      <c r="S9" s="38">
        <f>Q9-R9</f>
        <v>66666666.666666657</v>
      </c>
      <c r="T9" s="104" t="s">
        <v>35</v>
      </c>
      <c r="U9" s="159" t="s">
        <v>70</v>
      </c>
      <c r="V9" s="159" t="s">
        <v>70</v>
      </c>
      <c r="W9" s="159" t="s">
        <v>70</v>
      </c>
      <c r="X9" s="159" t="s">
        <v>70</v>
      </c>
      <c r="Y9" s="159" t="s">
        <v>70</v>
      </c>
      <c r="Z9" s="173" t="s">
        <v>70</v>
      </c>
    </row>
    <row r="10" spans="2:26" s="12" customFormat="1" ht="172.5" customHeight="1" x14ac:dyDescent="0.25">
      <c r="B10" s="249"/>
      <c r="C10" s="247"/>
      <c r="D10" s="251"/>
      <c r="E10" s="34" t="s">
        <v>110</v>
      </c>
      <c r="F10" s="21" t="s">
        <v>111</v>
      </c>
      <c r="G10" s="19" t="s">
        <v>112</v>
      </c>
      <c r="H10" s="27" t="s">
        <v>113</v>
      </c>
      <c r="I10" s="27" t="s">
        <v>114</v>
      </c>
      <c r="J10" s="27" t="s">
        <v>38</v>
      </c>
      <c r="K10" s="21" t="s">
        <v>115</v>
      </c>
      <c r="L10" s="21" t="s">
        <v>37</v>
      </c>
      <c r="M10" s="22">
        <v>45357</v>
      </c>
      <c r="N10" s="22">
        <v>45383</v>
      </c>
      <c r="O10" s="22">
        <v>45719</v>
      </c>
      <c r="P10" s="23">
        <v>0.5</v>
      </c>
      <c r="Q10" s="26">
        <v>600000000</v>
      </c>
      <c r="R10" s="43">
        <v>300000000</v>
      </c>
      <c r="S10" s="26">
        <f t="shared" si="2"/>
        <v>300000000</v>
      </c>
      <c r="T10" s="36" t="s">
        <v>35</v>
      </c>
      <c r="U10" s="52" t="s">
        <v>70</v>
      </c>
      <c r="V10" s="52" t="s">
        <v>70</v>
      </c>
      <c r="W10" s="52" t="s">
        <v>70</v>
      </c>
      <c r="X10" s="52" t="s">
        <v>70</v>
      </c>
      <c r="Y10" s="52" t="s">
        <v>70</v>
      </c>
      <c r="Z10" s="53" t="s">
        <v>70</v>
      </c>
    </row>
    <row r="11" spans="2:26" s="12" customFormat="1" ht="165.75" thickBot="1" x14ac:dyDescent="0.3">
      <c r="B11" s="249"/>
      <c r="C11" s="247"/>
      <c r="D11" s="251"/>
      <c r="E11" s="34" t="s">
        <v>116</v>
      </c>
      <c r="F11" s="21" t="s">
        <v>117</v>
      </c>
      <c r="G11" s="19" t="s">
        <v>118</v>
      </c>
      <c r="H11" s="27" t="s">
        <v>113</v>
      </c>
      <c r="I11" s="27" t="s">
        <v>119</v>
      </c>
      <c r="J11" s="27" t="s">
        <v>38</v>
      </c>
      <c r="K11" s="21" t="s">
        <v>120</v>
      </c>
      <c r="L11" s="21" t="s">
        <v>37</v>
      </c>
      <c r="M11" s="22">
        <v>45357</v>
      </c>
      <c r="N11" s="22">
        <v>45383</v>
      </c>
      <c r="O11" s="29">
        <v>45719</v>
      </c>
      <c r="P11" s="23">
        <v>0.5</v>
      </c>
      <c r="Q11" s="26">
        <v>600000000</v>
      </c>
      <c r="R11" s="43">
        <v>300000000</v>
      </c>
      <c r="S11" s="26">
        <f>Q11-R11</f>
        <v>300000000</v>
      </c>
      <c r="T11" s="36" t="s">
        <v>35</v>
      </c>
      <c r="U11" s="52" t="s">
        <v>70</v>
      </c>
      <c r="V11" s="52" t="s">
        <v>70</v>
      </c>
      <c r="W11" s="52" t="s">
        <v>70</v>
      </c>
      <c r="X11" s="52" t="s">
        <v>70</v>
      </c>
      <c r="Y11" s="52" t="s">
        <v>70</v>
      </c>
      <c r="Z11" s="53" t="s">
        <v>70</v>
      </c>
    </row>
    <row r="12" spans="2:26" s="12" customFormat="1" ht="156.75" customHeight="1" thickBot="1" x14ac:dyDescent="0.3">
      <c r="B12" s="249"/>
      <c r="C12" s="49" t="s">
        <v>26</v>
      </c>
      <c r="D12" s="50" t="s">
        <v>27</v>
      </c>
      <c r="E12" s="86" t="s">
        <v>97</v>
      </c>
      <c r="F12" s="87" t="s">
        <v>102</v>
      </c>
      <c r="G12" s="88" t="s">
        <v>101</v>
      </c>
      <c r="H12" s="89" t="s">
        <v>105</v>
      </c>
      <c r="I12" s="157" t="s">
        <v>175</v>
      </c>
      <c r="J12" s="89" t="s">
        <v>38</v>
      </c>
      <c r="K12" s="87" t="s">
        <v>100</v>
      </c>
      <c r="L12" s="87" t="s">
        <v>37</v>
      </c>
      <c r="M12" s="90">
        <v>45147</v>
      </c>
      <c r="N12" s="90">
        <v>45196</v>
      </c>
      <c r="O12" s="175">
        <v>45747</v>
      </c>
      <c r="P12" s="91" t="s">
        <v>106</v>
      </c>
      <c r="Q12" s="92">
        <f>R12/0.75</f>
        <v>285333333.33333331</v>
      </c>
      <c r="R12" s="93">
        <v>214000000</v>
      </c>
      <c r="S12" s="92">
        <f t="shared" si="1"/>
        <v>71333333.333333313</v>
      </c>
      <c r="T12" s="94" t="s">
        <v>35</v>
      </c>
      <c r="U12" s="95" t="s">
        <v>70</v>
      </c>
      <c r="V12" s="95" t="s">
        <v>70</v>
      </c>
      <c r="W12" s="95" t="s">
        <v>70</v>
      </c>
      <c r="X12" s="95" t="s">
        <v>70</v>
      </c>
      <c r="Y12" s="95" t="s">
        <v>70</v>
      </c>
      <c r="Z12" s="96" t="s">
        <v>70</v>
      </c>
    </row>
    <row r="13" spans="2:26" ht="127.5" customHeight="1" x14ac:dyDescent="0.25">
      <c r="B13" s="249"/>
      <c r="C13" s="253" t="s">
        <v>28</v>
      </c>
      <c r="D13" s="256" t="s">
        <v>29</v>
      </c>
      <c r="E13" s="34" t="s">
        <v>121</v>
      </c>
      <c r="F13" s="27" t="s">
        <v>122</v>
      </c>
      <c r="G13" s="19" t="s">
        <v>53</v>
      </c>
      <c r="H13" s="27" t="s">
        <v>123</v>
      </c>
      <c r="I13" s="27" t="s">
        <v>124</v>
      </c>
      <c r="J13" s="27" t="s">
        <v>125</v>
      </c>
      <c r="K13" s="21" t="s">
        <v>36</v>
      </c>
      <c r="L13" s="21" t="s">
        <v>126</v>
      </c>
      <c r="M13" s="41">
        <v>45448</v>
      </c>
      <c r="N13" s="41">
        <v>45462</v>
      </c>
      <c r="O13" s="41">
        <v>45616</v>
      </c>
      <c r="P13" s="23" t="s">
        <v>127</v>
      </c>
      <c r="Q13" s="26">
        <f>R13/0.4</f>
        <v>650000000</v>
      </c>
      <c r="R13" s="38">
        <v>260000000</v>
      </c>
      <c r="S13" s="26">
        <f t="shared" ref="S13" si="3">Q13-R13</f>
        <v>390000000</v>
      </c>
      <c r="T13" s="36" t="s">
        <v>35</v>
      </c>
      <c r="U13" s="100" t="s">
        <v>70</v>
      </c>
      <c r="V13" s="100" t="s">
        <v>70</v>
      </c>
      <c r="W13" s="100" t="s">
        <v>70</v>
      </c>
      <c r="X13" s="100" t="s">
        <v>70</v>
      </c>
      <c r="Y13" s="100" t="s">
        <v>70</v>
      </c>
      <c r="Z13" s="101" t="s">
        <v>70</v>
      </c>
    </row>
    <row r="14" spans="2:26" ht="360" x14ac:dyDescent="0.25">
      <c r="B14" s="249"/>
      <c r="C14" s="254"/>
      <c r="D14" s="257"/>
      <c r="E14" s="97" t="s">
        <v>78</v>
      </c>
      <c r="F14" s="69" t="s">
        <v>88</v>
      </c>
      <c r="G14" s="98" t="s">
        <v>76</v>
      </c>
      <c r="H14" s="69" t="s">
        <v>75</v>
      </c>
      <c r="I14" s="156" t="s">
        <v>176</v>
      </c>
      <c r="J14" s="69" t="s">
        <v>38</v>
      </c>
      <c r="K14" s="66" t="s">
        <v>77</v>
      </c>
      <c r="L14" s="66" t="s">
        <v>54</v>
      </c>
      <c r="M14" s="70">
        <v>45140</v>
      </c>
      <c r="N14" s="70">
        <v>45196</v>
      </c>
      <c r="O14" s="176">
        <v>45747</v>
      </c>
      <c r="P14" s="99" t="s">
        <v>82</v>
      </c>
      <c r="Q14" s="62">
        <v>427000000</v>
      </c>
      <c r="R14" s="62">
        <v>427000000</v>
      </c>
      <c r="S14" s="62">
        <v>0</v>
      </c>
      <c r="T14" s="74" t="s">
        <v>35</v>
      </c>
      <c r="U14" s="63" t="s">
        <v>70</v>
      </c>
      <c r="V14" s="63" t="s">
        <v>70</v>
      </c>
      <c r="W14" s="63" t="s">
        <v>70</v>
      </c>
      <c r="X14" s="63" t="s">
        <v>70</v>
      </c>
      <c r="Y14" s="63" t="s">
        <v>70</v>
      </c>
      <c r="Z14" s="64" t="s">
        <v>70</v>
      </c>
    </row>
    <row r="15" spans="2:26" ht="75" x14ac:dyDescent="0.25">
      <c r="B15" s="249"/>
      <c r="C15" s="254"/>
      <c r="D15" s="257"/>
      <c r="E15" s="102" t="s">
        <v>128</v>
      </c>
      <c r="F15" s="27" t="s">
        <v>129</v>
      </c>
      <c r="G15" s="103" t="s">
        <v>41</v>
      </c>
      <c r="H15" s="44" t="s">
        <v>130</v>
      </c>
      <c r="I15" s="44" t="s">
        <v>131</v>
      </c>
      <c r="J15" s="44" t="s">
        <v>60</v>
      </c>
      <c r="K15" s="39" t="s">
        <v>36</v>
      </c>
      <c r="L15" s="39" t="s">
        <v>54</v>
      </c>
      <c r="M15" s="41">
        <v>45427</v>
      </c>
      <c r="N15" s="41">
        <v>45441</v>
      </c>
      <c r="O15" s="37">
        <v>45596</v>
      </c>
      <c r="P15" s="42" t="s">
        <v>132</v>
      </c>
      <c r="Q15" s="38">
        <f>R15</f>
        <v>100000000</v>
      </c>
      <c r="R15" s="43">
        <v>100000000</v>
      </c>
      <c r="S15" s="38">
        <f t="shared" ref="S15:S17" si="4">Q15-R15</f>
        <v>0</v>
      </c>
      <c r="T15" s="104" t="s">
        <v>35</v>
      </c>
      <c r="U15" s="52" t="s">
        <v>70</v>
      </c>
      <c r="V15" s="52" t="s">
        <v>70</v>
      </c>
      <c r="W15" s="52" t="s">
        <v>70</v>
      </c>
      <c r="X15" s="52" t="s">
        <v>70</v>
      </c>
      <c r="Y15" s="52" t="s">
        <v>70</v>
      </c>
      <c r="Z15" s="53" t="s">
        <v>70</v>
      </c>
    </row>
    <row r="16" spans="2:26" ht="45" x14ac:dyDescent="0.25">
      <c r="B16" s="249"/>
      <c r="C16" s="254"/>
      <c r="D16" s="257"/>
      <c r="E16" s="102" t="s">
        <v>133</v>
      </c>
      <c r="F16" s="27" t="s">
        <v>134</v>
      </c>
      <c r="G16" s="103" t="s">
        <v>135</v>
      </c>
      <c r="H16" s="44" t="s">
        <v>190</v>
      </c>
      <c r="I16" s="44" t="s">
        <v>191</v>
      </c>
      <c r="J16" s="44" t="s">
        <v>38</v>
      </c>
      <c r="K16" s="39" t="s">
        <v>36</v>
      </c>
      <c r="L16" s="39" t="s">
        <v>54</v>
      </c>
      <c r="M16" s="162">
        <v>45546</v>
      </c>
      <c r="N16" s="162">
        <v>45560</v>
      </c>
      <c r="O16" s="162">
        <v>45777</v>
      </c>
      <c r="P16" s="42">
        <v>0.85</v>
      </c>
      <c r="Q16" s="43">
        <f>R16/0.85</f>
        <v>70588235.294117644</v>
      </c>
      <c r="R16" s="43">
        <v>60000000</v>
      </c>
      <c r="S16" s="38">
        <f t="shared" si="4"/>
        <v>10588235.294117644</v>
      </c>
      <c r="T16" s="104" t="s">
        <v>35</v>
      </c>
      <c r="U16" s="52" t="s">
        <v>70</v>
      </c>
      <c r="V16" s="52" t="s">
        <v>70</v>
      </c>
      <c r="W16" s="52" t="s">
        <v>70</v>
      </c>
      <c r="X16" s="52" t="s">
        <v>70</v>
      </c>
      <c r="Y16" s="52" t="s">
        <v>70</v>
      </c>
      <c r="Z16" s="53" t="s">
        <v>70</v>
      </c>
    </row>
    <row r="17" spans="2:65" ht="60" x14ac:dyDescent="0.25">
      <c r="B17" s="249"/>
      <c r="C17" s="254"/>
      <c r="D17" s="257"/>
      <c r="E17" s="34" t="s">
        <v>136</v>
      </c>
      <c r="F17" s="27" t="s">
        <v>137</v>
      </c>
      <c r="G17" s="19" t="s">
        <v>138</v>
      </c>
      <c r="H17" s="27" t="s">
        <v>139</v>
      </c>
      <c r="I17" s="27" t="s">
        <v>140</v>
      </c>
      <c r="J17" s="27" t="s">
        <v>38</v>
      </c>
      <c r="K17" s="21" t="s">
        <v>36</v>
      </c>
      <c r="L17" s="21" t="s">
        <v>37</v>
      </c>
      <c r="M17" s="41">
        <v>45357</v>
      </c>
      <c r="N17" s="41">
        <v>45371</v>
      </c>
      <c r="O17" s="41">
        <v>45611</v>
      </c>
      <c r="P17" s="23">
        <v>0.8</v>
      </c>
      <c r="Q17" s="35">
        <f t="shared" ref="Q17" si="5">R17/0.8</f>
        <v>125000000</v>
      </c>
      <c r="R17" s="43">
        <v>100000000</v>
      </c>
      <c r="S17" s="26">
        <f t="shared" si="4"/>
        <v>25000000</v>
      </c>
      <c r="T17" s="36" t="s">
        <v>35</v>
      </c>
      <c r="U17" s="100" t="s">
        <v>70</v>
      </c>
      <c r="V17" s="100" t="s">
        <v>70</v>
      </c>
      <c r="W17" s="100" t="s">
        <v>70</v>
      </c>
      <c r="X17" s="100" t="s">
        <v>70</v>
      </c>
      <c r="Y17" s="100" t="s">
        <v>70</v>
      </c>
      <c r="Z17" s="101" t="s">
        <v>70</v>
      </c>
    </row>
    <row r="18" spans="2:65" ht="197.25" customHeight="1" x14ac:dyDescent="0.25">
      <c r="B18" s="249"/>
      <c r="C18" s="254"/>
      <c r="D18" s="257"/>
      <c r="E18" s="34" t="s">
        <v>141</v>
      </c>
      <c r="F18" s="27" t="s">
        <v>142</v>
      </c>
      <c r="G18" s="19" t="s">
        <v>143</v>
      </c>
      <c r="H18" s="105" t="s">
        <v>144</v>
      </c>
      <c r="I18" s="106" t="s">
        <v>145</v>
      </c>
      <c r="J18" s="105" t="s">
        <v>146</v>
      </c>
      <c r="K18" s="21" t="s">
        <v>36</v>
      </c>
      <c r="L18" s="21" t="s">
        <v>39</v>
      </c>
      <c r="M18" s="22">
        <v>45448</v>
      </c>
      <c r="N18" s="22">
        <v>45539</v>
      </c>
      <c r="O18" s="22">
        <v>45688</v>
      </c>
      <c r="P18" s="23">
        <v>0.8</v>
      </c>
      <c r="Q18" s="38">
        <f>R18/0.8</f>
        <v>375000000</v>
      </c>
      <c r="R18" s="38">
        <v>300000000</v>
      </c>
      <c r="S18" s="38">
        <f>Q18-R18</f>
        <v>75000000</v>
      </c>
      <c r="T18" s="107" t="s">
        <v>35</v>
      </c>
      <c r="U18" s="52" t="s">
        <v>70</v>
      </c>
      <c r="V18" s="52" t="s">
        <v>70</v>
      </c>
      <c r="W18" s="52" t="s">
        <v>70</v>
      </c>
      <c r="X18" s="52" t="s">
        <v>70</v>
      </c>
      <c r="Y18" s="52" t="s">
        <v>70</v>
      </c>
      <c r="Z18" s="53" t="s">
        <v>70</v>
      </c>
    </row>
    <row r="19" spans="2:65" ht="165" x14ac:dyDescent="0.25">
      <c r="B19" s="249"/>
      <c r="C19" s="254"/>
      <c r="D19" s="257"/>
      <c r="E19" s="97" t="s">
        <v>79</v>
      </c>
      <c r="F19" s="69" t="s">
        <v>89</v>
      </c>
      <c r="G19" s="98" t="s">
        <v>74</v>
      </c>
      <c r="H19" s="69" t="s">
        <v>83</v>
      </c>
      <c r="I19" s="156" t="s">
        <v>177</v>
      </c>
      <c r="J19" s="69" t="s">
        <v>38</v>
      </c>
      <c r="K19" s="66" t="s">
        <v>84</v>
      </c>
      <c r="L19" s="66" t="s">
        <v>54</v>
      </c>
      <c r="M19" s="70">
        <v>45140</v>
      </c>
      <c r="N19" s="70">
        <v>45196</v>
      </c>
      <c r="O19" s="176">
        <v>45747</v>
      </c>
      <c r="P19" s="99" t="s">
        <v>85</v>
      </c>
      <c r="Q19" s="62">
        <v>33000000</v>
      </c>
      <c r="R19" s="62">
        <v>33000000</v>
      </c>
      <c r="S19" s="62">
        <v>0</v>
      </c>
      <c r="T19" s="74" t="s">
        <v>35</v>
      </c>
      <c r="U19" s="63" t="s">
        <v>70</v>
      </c>
      <c r="V19" s="63" t="s">
        <v>70</v>
      </c>
      <c r="W19" s="63" t="s">
        <v>70</v>
      </c>
      <c r="X19" s="63" t="s">
        <v>70</v>
      </c>
      <c r="Y19" s="63" t="s">
        <v>70</v>
      </c>
      <c r="Z19" s="64" t="s">
        <v>70</v>
      </c>
    </row>
    <row r="20" spans="2:65" ht="138.75" customHeight="1" x14ac:dyDescent="0.25">
      <c r="B20" s="249"/>
      <c r="C20" s="247"/>
      <c r="D20" s="258"/>
      <c r="E20" s="109" t="s">
        <v>80</v>
      </c>
      <c r="F20" s="110" t="s">
        <v>90</v>
      </c>
      <c r="G20" s="56" t="s">
        <v>74</v>
      </c>
      <c r="H20" s="57" t="s">
        <v>86</v>
      </c>
      <c r="I20" s="158" t="s">
        <v>177</v>
      </c>
      <c r="J20" s="57" t="s">
        <v>38</v>
      </c>
      <c r="K20" s="55" t="s">
        <v>87</v>
      </c>
      <c r="L20" s="55" t="s">
        <v>54</v>
      </c>
      <c r="M20" s="58">
        <v>45140</v>
      </c>
      <c r="N20" s="58">
        <v>45196</v>
      </c>
      <c r="O20" s="176">
        <v>45747</v>
      </c>
      <c r="P20" s="111" t="s">
        <v>85</v>
      </c>
      <c r="Q20" s="60">
        <v>173000000</v>
      </c>
      <c r="R20" s="60">
        <v>173000000</v>
      </c>
      <c r="S20" s="59">
        <v>0</v>
      </c>
      <c r="T20" s="59" t="s">
        <v>35</v>
      </c>
      <c r="U20" s="61" t="s">
        <v>70</v>
      </c>
      <c r="V20" s="61" t="s">
        <v>70</v>
      </c>
      <c r="W20" s="61" t="s">
        <v>70</v>
      </c>
      <c r="X20" s="61" t="s">
        <v>70</v>
      </c>
      <c r="Y20" s="61" t="s">
        <v>70</v>
      </c>
      <c r="Z20" s="112" t="s">
        <v>70</v>
      </c>
    </row>
    <row r="21" spans="2:65" ht="72" customHeight="1" x14ac:dyDescent="0.25">
      <c r="B21" s="249"/>
      <c r="C21" s="247"/>
      <c r="D21" s="258"/>
      <c r="E21" s="102" t="s">
        <v>192</v>
      </c>
      <c r="F21" s="27" t="s">
        <v>147</v>
      </c>
      <c r="G21" s="108" t="s">
        <v>74</v>
      </c>
      <c r="H21" s="44" t="s">
        <v>72</v>
      </c>
      <c r="I21" s="27" t="s">
        <v>148</v>
      </c>
      <c r="J21" s="27" t="s">
        <v>38</v>
      </c>
      <c r="K21" s="21" t="s">
        <v>115</v>
      </c>
      <c r="L21" s="21" t="s">
        <v>54</v>
      </c>
      <c r="M21" s="41">
        <v>45602</v>
      </c>
      <c r="N21" s="41">
        <v>45616</v>
      </c>
      <c r="O21" s="41">
        <v>45838</v>
      </c>
      <c r="P21" s="23" t="s">
        <v>59</v>
      </c>
      <c r="Q21" s="38">
        <f>R21</f>
        <v>270000000</v>
      </c>
      <c r="R21" s="38">
        <v>270000000</v>
      </c>
      <c r="S21" s="26">
        <v>0</v>
      </c>
      <c r="T21" s="36" t="s">
        <v>35</v>
      </c>
      <c r="U21" s="100" t="s">
        <v>70</v>
      </c>
      <c r="V21" s="100" t="s">
        <v>70</v>
      </c>
      <c r="W21" s="100" t="s">
        <v>70</v>
      </c>
      <c r="X21" s="100" t="s">
        <v>70</v>
      </c>
      <c r="Y21" s="100" t="s">
        <v>70</v>
      </c>
      <c r="Z21" s="101" t="s">
        <v>70</v>
      </c>
    </row>
    <row r="22" spans="2:65" ht="84" customHeight="1" thickBot="1" x14ac:dyDescent="0.3">
      <c r="B22" s="249"/>
      <c r="C22" s="255"/>
      <c r="D22" s="259"/>
      <c r="E22" s="141" t="s">
        <v>193</v>
      </c>
      <c r="F22" s="113" t="s">
        <v>149</v>
      </c>
      <c r="G22" s="114" t="s">
        <v>74</v>
      </c>
      <c r="H22" s="115" t="s">
        <v>73</v>
      </c>
      <c r="I22" s="116" t="s">
        <v>150</v>
      </c>
      <c r="J22" s="116" t="s">
        <v>38</v>
      </c>
      <c r="K22" s="117" t="s">
        <v>120</v>
      </c>
      <c r="L22" s="117" t="s">
        <v>54</v>
      </c>
      <c r="M22" s="177">
        <v>45602</v>
      </c>
      <c r="N22" s="177">
        <v>45616</v>
      </c>
      <c r="O22" s="177">
        <v>45838</v>
      </c>
      <c r="P22" s="118" t="s">
        <v>59</v>
      </c>
      <c r="Q22" s="119">
        <f>R22</f>
        <v>270000000</v>
      </c>
      <c r="R22" s="119">
        <v>270000000</v>
      </c>
      <c r="S22" s="120">
        <v>0</v>
      </c>
      <c r="T22" s="121" t="s">
        <v>35</v>
      </c>
      <c r="U22" s="122" t="s">
        <v>70</v>
      </c>
      <c r="V22" s="122" t="s">
        <v>70</v>
      </c>
      <c r="W22" s="122" t="s">
        <v>70</v>
      </c>
      <c r="X22" s="122" t="s">
        <v>70</v>
      </c>
      <c r="Y22" s="122" t="s">
        <v>70</v>
      </c>
      <c r="Z22" s="123" t="s">
        <v>70</v>
      </c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</row>
    <row r="23" spans="2:65" s="51" customFormat="1" ht="288" customHeight="1" x14ac:dyDescent="0.25">
      <c r="B23" s="249"/>
      <c r="C23" s="261" t="s">
        <v>30</v>
      </c>
      <c r="D23" s="263" t="s">
        <v>42</v>
      </c>
      <c r="E23" s="34" t="s">
        <v>151</v>
      </c>
      <c r="F23" s="128" t="s">
        <v>152</v>
      </c>
      <c r="G23" s="108" t="s">
        <v>109</v>
      </c>
      <c r="H23" s="129" t="s">
        <v>153</v>
      </c>
      <c r="I23" s="129" t="s">
        <v>108</v>
      </c>
      <c r="J23" s="44" t="s">
        <v>194</v>
      </c>
      <c r="K23" s="130" t="s">
        <v>36</v>
      </c>
      <c r="L23" s="130" t="s">
        <v>37</v>
      </c>
      <c r="M23" s="218">
        <v>45602</v>
      </c>
      <c r="N23" s="218">
        <v>45616</v>
      </c>
      <c r="O23" s="218">
        <v>45807</v>
      </c>
      <c r="P23" s="219" t="s">
        <v>196</v>
      </c>
      <c r="Q23" s="131">
        <f>R23/0.85</f>
        <v>470588235.29411769</v>
      </c>
      <c r="R23" s="43">
        <v>400000000</v>
      </c>
      <c r="S23" s="43">
        <f>Q23-R23</f>
        <v>70588235.294117689</v>
      </c>
      <c r="T23" s="48" t="s">
        <v>35</v>
      </c>
      <c r="U23" s="130" t="s">
        <v>71</v>
      </c>
      <c r="V23" s="52">
        <v>2.5</v>
      </c>
      <c r="W23" s="130" t="s">
        <v>69</v>
      </c>
      <c r="X23" s="132" t="s">
        <v>70</v>
      </c>
      <c r="Y23" s="132" t="s">
        <v>70</v>
      </c>
      <c r="Z23" s="133" t="s">
        <v>68</v>
      </c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</row>
    <row r="24" spans="2:65" ht="228" customHeight="1" x14ac:dyDescent="0.25">
      <c r="B24" s="249"/>
      <c r="C24" s="262"/>
      <c r="D24" s="264"/>
      <c r="E24" s="124" t="s">
        <v>81</v>
      </c>
      <c r="F24" s="68" t="s">
        <v>92</v>
      </c>
      <c r="G24" s="67" t="s">
        <v>91</v>
      </c>
      <c r="H24" s="68" t="s">
        <v>93</v>
      </c>
      <c r="I24" s="191" t="s">
        <v>178</v>
      </c>
      <c r="J24" s="68" t="s">
        <v>38</v>
      </c>
      <c r="K24" s="125" t="s">
        <v>94</v>
      </c>
      <c r="L24" s="125" t="s">
        <v>37</v>
      </c>
      <c r="M24" s="126">
        <v>45147</v>
      </c>
      <c r="N24" s="126">
        <v>45196</v>
      </c>
      <c r="O24" s="192">
        <v>45747</v>
      </c>
      <c r="P24" s="193">
        <v>0.85</v>
      </c>
      <c r="Q24" s="194">
        <f>R24/0.85</f>
        <v>743529411.7647059</v>
      </c>
      <c r="R24" s="194">
        <v>632000000</v>
      </c>
      <c r="S24" s="127">
        <f>Q24-R24</f>
        <v>111529411.7647059</v>
      </c>
      <c r="T24" s="195" t="s">
        <v>35</v>
      </c>
      <c r="U24" s="75" t="s">
        <v>70</v>
      </c>
      <c r="V24" s="75" t="s">
        <v>70</v>
      </c>
      <c r="W24" s="75" t="s">
        <v>70</v>
      </c>
      <c r="X24" s="75" t="s">
        <v>70</v>
      </c>
      <c r="Y24" s="75" t="s">
        <v>70</v>
      </c>
      <c r="Z24" s="196" t="s">
        <v>70</v>
      </c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</row>
    <row r="25" spans="2:65" s="51" customFormat="1" ht="294" customHeight="1" thickBot="1" x14ac:dyDescent="0.3">
      <c r="B25" s="249"/>
      <c r="C25" s="262"/>
      <c r="D25" s="264"/>
      <c r="E25" s="197" t="s">
        <v>154</v>
      </c>
      <c r="F25" s="113" t="s">
        <v>155</v>
      </c>
      <c r="G25" s="114" t="s">
        <v>156</v>
      </c>
      <c r="H25" s="198" t="s">
        <v>157</v>
      </c>
      <c r="I25" s="198" t="s">
        <v>158</v>
      </c>
      <c r="J25" s="198" t="s">
        <v>159</v>
      </c>
      <c r="K25" s="145" t="s">
        <v>36</v>
      </c>
      <c r="L25" s="145" t="s">
        <v>37</v>
      </c>
      <c r="M25" s="199">
        <v>45427</v>
      </c>
      <c r="N25" s="199">
        <v>45446</v>
      </c>
      <c r="O25" s="199">
        <v>45625</v>
      </c>
      <c r="P25" s="145" t="s">
        <v>160</v>
      </c>
      <c r="Q25" s="200">
        <f>R25/0.85</f>
        <v>352941176.47058827</v>
      </c>
      <c r="R25" s="200">
        <v>300000000</v>
      </c>
      <c r="S25" s="201">
        <f>Q25-R25</f>
        <v>52941176.470588267</v>
      </c>
      <c r="T25" s="148" t="s">
        <v>35</v>
      </c>
      <c r="U25" s="145" t="s">
        <v>71</v>
      </c>
      <c r="V25" s="202">
        <v>3.5</v>
      </c>
      <c r="W25" s="145" t="s">
        <v>69</v>
      </c>
      <c r="X25" s="203" t="s">
        <v>70</v>
      </c>
      <c r="Y25" s="203" t="s">
        <v>70</v>
      </c>
      <c r="Z25" s="204" t="s">
        <v>68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</row>
    <row r="26" spans="2:65" ht="54.75" customHeight="1" x14ac:dyDescent="0.25">
      <c r="B26" s="249"/>
      <c r="C26" s="246" t="s">
        <v>31</v>
      </c>
      <c r="D26" s="250" t="s">
        <v>32</v>
      </c>
      <c r="E26" s="102" t="s">
        <v>162</v>
      </c>
      <c r="F26" s="40" t="s">
        <v>163</v>
      </c>
      <c r="G26" s="103" t="s">
        <v>43</v>
      </c>
      <c r="H26" s="138" t="s">
        <v>49</v>
      </c>
      <c r="I26" s="138" t="s">
        <v>164</v>
      </c>
      <c r="J26" s="138" t="s">
        <v>198</v>
      </c>
      <c r="K26" s="130" t="s">
        <v>36</v>
      </c>
      <c r="L26" s="130" t="s">
        <v>37</v>
      </c>
      <c r="M26" s="41">
        <v>45329</v>
      </c>
      <c r="N26" s="41">
        <v>45343</v>
      </c>
      <c r="O26" s="41">
        <v>45688</v>
      </c>
      <c r="P26" s="139">
        <v>1</v>
      </c>
      <c r="Q26" s="131">
        <v>20000000</v>
      </c>
      <c r="R26" s="161">
        <v>20000000</v>
      </c>
      <c r="S26" s="47">
        <v>0</v>
      </c>
      <c r="T26" s="48" t="s">
        <v>35</v>
      </c>
      <c r="U26" s="130" t="s">
        <v>70</v>
      </c>
      <c r="V26" s="130" t="s">
        <v>70</v>
      </c>
      <c r="W26" s="130" t="s">
        <v>70</v>
      </c>
      <c r="X26" s="130" t="s">
        <v>70</v>
      </c>
      <c r="Y26" s="130" t="s">
        <v>70</v>
      </c>
      <c r="Z26" s="140" t="s">
        <v>70</v>
      </c>
    </row>
    <row r="27" spans="2:65" ht="60" x14ac:dyDescent="0.25">
      <c r="B27" s="249"/>
      <c r="C27" s="247"/>
      <c r="D27" s="251"/>
      <c r="E27" s="149" t="s">
        <v>169</v>
      </c>
      <c r="F27" s="150" t="s">
        <v>170</v>
      </c>
      <c r="G27" s="151" t="s">
        <v>171</v>
      </c>
      <c r="H27" s="152" t="s">
        <v>172</v>
      </c>
      <c r="I27" s="152" t="s">
        <v>173</v>
      </c>
      <c r="J27" s="152" t="s">
        <v>38</v>
      </c>
      <c r="K27" s="153" t="s">
        <v>36</v>
      </c>
      <c r="L27" s="153" t="s">
        <v>37</v>
      </c>
      <c r="M27" s="37">
        <v>45448</v>
      </c>
      <c r="N27" s="37">
        <v>45476</v>
      </c>
      <c r="O27" s="37">
        <v>45776</v>
      </c>
      <c r="P27" s="153" t="s">
        <v>168</v>
      </c>
      <c r="Q27" s="154">
        <f>R27/0.85</f>
        <v>176470588.23529413</v>
      </c>
      <c r="R27" s="154">
        <v>150000000</v>
      </c>
      <c r="S27" s="45">
        <f>Q27-R27</f>
        <v>26470588.235294133</v>
      </c>
      <c r="T27" s="46" t="s">
        <v>35</v>
      </c>
      <c r="U27" s="153" t="s">
        <v>70</v>
      </c>
      <c r="V27" s="153" t="s">
        <v>70</v>
      </c>
      <c r="W27" s="153" t="s">
        <v>70</v>
      </c>
      <c r="X27" s="153" t="s">
        <v>70</v>
      </c>
      <c r="Y27" s="153" t="s">
        <v>70</v>
      </c>
      <c r="Z27" s="155" t="s">
        <v>70</v>
      </c>
    </row>
    <row r="28" spans="2:65" ht="60" x14ac:dyDescent="0.25">
      <c r="B28" s="249"/>
      <c r="C28" s="247"/>
      <c r="D28" s="251"/>
      <c r="E28" s="134" t="s">
        <v>45</v>
      </c>
      <c r="F28" s="135" t="s">
        <v>46</v>
      </c>
      <c r="G28" s="78" t="s">
        <v>40</v>
      </c>
      <c r="H28" s="79" t="s">
        <v>44</v>
      </c>
      <c r="I28" s="79" t="s">
        <v>47</v>
      </c>
      <c r="J28" s="79" t="s">
        <v>38</v>
      </c>
      <c r="K28" s="77" t="s">
        <v>36</v>
      </c>
      <c r="L28" s="77" t="s">
        <v>37</v>
      </c>
      <c r="M28" s="80">
        <v>44811</v>
      </c>
      <c r="N28" s="80">
        <v>44811</v>
      </c>
      <c r="O28" s="80">
        <v>45614</v>
      </c>
      <c r="P28" s="77" t="s">
        <v>48</v>
      </c>
      <c r="Q28" s="136">
        <f t="shared" ref="Q28" si="6">R28/0.85</f>
        <v>352941176.47058827</v>
      </c>
      <c r="R28" s="82">
        <v>300000000</v>
      </c>
      <c r="S28" s="81">
        <f t="shared" ref="S28" si="7">Q28-R28</f>
        <v>52941176.470588267</v>
      </c>
      <c r="T28" s="83" t="s">
        <v>35</v>
      </c>
      <c r="U28" s="84" t="s">
        <v>70</v>
      </c>
      <c r="V28" s="84" t="s">
        <v>70</v>
      </c>
      <c r="W28" s="84" t="s">
        <v>70</v>
      </c>
      <c r="X28" s="84" t="s">
        <v>70</v>
      </c>
      <c r="Y28" s="84" t="s">
        <v>70</v>
      </c>
      <c r="Z28" s="85" t="s">
        <v>70</v>
      </c>
    </row>
    <row r="29" spans="2:65" ht="60.75" thickBot="1" x14ac:dyDescent="0.3">
      <c r="B29" s="283"/>
      <c r="C29" s="248"/>
      <c r="D29" s="252"/>
      <c r="E29" s="141" t="s">
        <v>165</v>
      </c>
      <c r="F29" s="142" t="s">
        <v>166</v>
      </c>
      <c r="G29" s="143" t="s">
        <v>40</v>
      </c>
      <c r="H29" s="144" t="s">
        <v>44</v>
      </c>
      <c r="I29" s="144" t="s">
        <v>167</v>
      </c>
      <c r="J29" s="144" t="s">
        <v>38</v>
      </c>
      <c r="K29" s="145" t="s">
        <v>36</v>
      </c>
      <c r="L29" s="146" t="s">
        <v>37</v>
      </c>
      <c r="M29" s="178">
        <v>45672</v>
      </c>
      <c r="N29" s="178">
        <v>45686</v>
      </c>
      <c r="O29" s="178">
        <v>45975</v>
      </c>
      <c r="P29" s="147" t="s">
        <v>168</v>
      </c>
      <c r="Q29" s="119">
        <f>R29/0.85</f>
        <v>588235294.11764705</v>
      </c>
      <c r="R29" s="119">
        <v>500000000</v>
      </c>
      <c r="S29" s="119">
        <f>Q29-R29</f>
        <v>88235294.117647052</v>
      </c>
      <c r="T29" s="148" t="s">
        <v>35</v>
      </c>
      <c r="U29" s="122" t="s">
        <v>70</v>
      </c>
      <c r="V29" s="122" t="s">
        <v>70</v>
      </c>
      <c r="W29" s="122" t="s">
        <v>70</v>
      </c>
      <c r="X29" s="122" t="s">
        <v>70</v>
      </c>
      <c r="Y29" s="122" t="s">
        <v>70</v>
      </c>
      <c r="Z29" s="123" t="s">
        <v>70</v>
      </c>
    </row>
    <row r="30" spans="2:65" ht="14.25" customHeight="1" x14ac:dyDescent="0.25">
      <c r="B30" s="31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</row>
    <row r="31" spans="2:65" ht="18.75" x14ac:dyDescent="0.3">
      <c r="B31" s="30" t="s">
        <v>58</v>
      </c>
      <c r="R31" s="28"/>
    </row>
    <row r="32" spans="2:65" ht="149.25" customHeight="1" x14ac:dyDescent="0.25">
      <c r="B32" s="245" t="s">
        <v>57</v>
      </c>
      <c r="C32" s="245"/>
      <c r="D32" s="245"/>
      <c r="E32" s="245"/>
      <c r="F32" s="24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B33" s="181"/>
    </row>
    <row r="34" spans="1:20" s="186" customFormat="1" x14ac:dyDescent="0.25">
      <c r="A34" s="180" t="s">
        <v>189</v>
      </c>
      <c r="C34" s="182"/>
      <c r="D34" s="183"/>
      <c r="E34" s="183"/>
      <c r="F34" s="183"/>
      <c r="G34" s="184"/>
      <c r="H34" s="182"/>
      <c r="I34" s="182"/>
      <c r="J34" s="182"/>
      <c r="K34" s="179"/>
      <c r="L34" s="179"/>
      <c r="M34" s="179"/>
      <c r="N34" s="179"/>
      <c r="O34" s="179"/>
      <c r="P34" s="179"/>
      <c r="Q34" s="185"/>
      <c r="R34" s="185"/>
      <c r="S34" s="179"/>
      <c r="T34" s="179"/>
    </row>
    <row r="36" spans="1:20" ht="15" customHeight="1" x14ac:dyDescent="0.25">
      <c r="B36" s="137"/>
      <c r="C36" s="54" t="s">
        <v>161</v>
      </c>
    </row>
  </sheetData>
  <autoFilter ref="B4:Z29" xr:uid="{00000000-0009-0000-0000-000000000000}">
    <filterColumn colId="1" showButton="0"/>
    <filterColumn colId="5" showButton="0"/>
    <filterColumn colId="15" showButton="0"/>
    <filterColumn colId="16" showButton="0"/>
  </autoFilter>
  <sortState xmlns:xlrd2="http://schemas.microsoft.com/office/spreadsheetml/2017/richdata2" ref="B6:T22">
    <sortCondition ref="D6:D22"/>
  </sortState>
  <mergeCells count="36">
    <mergeCell ref="T4:T5"/>
    <mergeCell ref="O4:O5"/>
    <mergeCell ref="B4:B5"/>
    <mergeCell ref="C4:D4"/>
    <mergeCell ref="E4:E5"/>
    <mergeCell ref="G4:H4"/>
    <mergeCell ref="I4:I5"/>
    <mergeCell ref="J4:J5"/>
    <mergeCell ref="K4:K5"/>
    <mergeCell ref="L4:L5"/>
    <mergeCell ref="B32:F32"/>
    <mergeCell ref="C26:C29"/>
    <mergeCell ref="B6:B29"/>
    <mergeCell ref="D26:D29"/>
    <mergeCell ref="C13:C22"/>
    <mergeCell ref="D13:D22"/>
    <mergeCell ref="C6:C11"/>
    <mergeCell ref="D6:D11"/>
    <mergeCell ref="C23:C25"/>
    <mergeCell ref="D23:D25"/>
    <mergeCell ref="U3:Z3"/>
    <mergeCell ref="B2:Z2"/>
    <mergeCell ref="U4:U5"/>
    <mergeCell ref="V4:V5"/>
    <mergeCell ref="W4:W5"/>
    <mergeCell ref="X4:X5"/>
    <mergeCell ref="Y4:Y5"/>
    <mergeCell ref="Z4:Z5"/>
    <mergeCell ref="N4:N5"/>
    <mergeCell ref="M4:M5"/>
    <mergeCell ref="F4:F5"/>
    <mergeCell ref="Q4:S4"/>
    <mergeCell ref="P4:P5"/>
    <mergeCell ref="B3:E3"/>
    <mergeCell ref="G3:K3"/>
    <mergeCell ref="L3:T3"/>
  </mergeCells>
  <dataValidations count="2">
    <dataValidation type="whole" operator="greaterThanOrEqual" allowBlank="1" showInputMessage="1" showErrorMessage="1" sqref="Q17:R17 R15:R16 R20 R6:R12 R23:R28 Q30" xr:uid="{00000000-0002-0000-0000-000000000000}">
      <formula1>0</formula1>
    </dataValidation>
    <dataValidation type="decimal" operator="greaterThanOrEqual" allowBlank="1" showInputMessage="1" showErrorMessage="1" sqref="Q16" xr:uid="{D831CB20-27FB-4607-BE73-F4A450F0CD2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8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zoomScale="110" zoomScaleNormal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3" sqref="E13:E14"/>
    </sheetView>
  </sheetViews>
  <sheetFormatPr defaultColWidth="0" defaultRowHeight="15" x14ac:dyDescent="0.25"/>
  <cols>
    <col min="1" max="1" width="2.5703125" style="14" customWidth="1"/>
    <col min="2" max="2" width="17.140625" style="14" customWidth="1"/>
    <col min="3" max="3" width="15.140625" style="14" bestFit="1" customWidth="1"/>
    <col min="4" max="4" width="10.140625" style="14" customWidth="1"/>
    <col min="5" max="5" width="168.7109375" style="14" customWidth="1"/>
    <col min="6" max="6" width="2.5703125" style="14" customWidth="1"/>
    <col min="7" max="16384" width="8.7109375" style="14" hidden="1"/>
  </cols>
  <sheetData>
    <row r="1" spans="1:6" ht="15.75" thickBot="1" x14ac:dyDescent="0.3"/>
    <row r="2" spans="1:6" s="15" customFormat="1" ht="34.5" customHeight="1" thickBot="1" x14ac:dyDescent="0.3">
      <c r="A2" s="14"/>
      <c r="B2" s="280" t="s">
        <v>51</v>
      </c>
      <c r="C2" s="281"/>
      <c r="D2" s="281"/>
      <c r="E2" s="282"/>
      <c r="F2" s="14"/>
    </row>
    <row r="3" spans="1:6" s="15" customFormat="1" ht="15.75" thickBot="1" x14ac:dyDescent="0.3">
      <c r="A3" s="14"/>
      <c r="B3" s="16" t="s">
        <v>50</v>
      </c>
      <c r="C3" s="17" t="s">
        <v>55</v>
      </c>
      <c r="D3" s="17" t="s">
        <v>56</v>
      </c>
      <c r="E3" s="17" t="s">
        <v>34</v>
      </c>
      <c r="F3" s="14"/>
    </row>
    <row r="4" spans="1:6" ht="15.75" thickBot="1" x14ac:dyDescent="0.3">
      <c r="B4" s="277" t="s">
        <v>180</v>
      </c>
      <c r="C4" s="278"/>
      <c r="D4" s="278"/>
      <c r="E4" s="279"/>
    </row>
    <row r="5" spans="1:6" ht="30.75" thickBot="1" x14ac:dyDescent="0.3">
      <c r="B5" s="163">
        <v>45320</v>
      </c>
      <c r="C5" s="164">
        <v>71</v>
      </c>
      <c r="D5" s="165" t="s">
        <v>28</v>
      </c>
      <c r="E5" s="166" t="s">
        <v>179</v>
      </c>
    </row>
    <row r="6" spans="1:6" ht="60.75" thickBot="1" x14ac:dyDescent="0.3">
      <c r="B6" s="160">
        <v>45408</v>
      </c>
      <c r="C6" s="167" t="s">
        <v>181</v>
      </c>
      <c r="D6" s="168" t="s">
        <v>24</v>
      </c>
      <c r="E6" s="174" t="s">
        <v>184</v>
      </c>
    </row>
    <row r="7" spans="1:6" ht="15.75" thickBot="1" x14ac:dyDescent="0.3">
      <c r="B7" s="187">
        <v>45491</v>
      </c>
      <c r="C7" s="188">
        <v>70</v>
      </c>
      <c r="D7" s="189" t="s">
        <v>28</v>
      </c>
      <c r="E7" s="190" t="s">
        <v>195</v>
      </c>
    </row>
    <row r="8" spans="1:6" x14ac:dyDescent="0.25">
      <c r="B8" s="18"/>
      <c r="C8" s="18"/>
      <c r="D8" s="18"/>
    </row>
    <row r="9" spans="1:6" x14ac:dyDescent="0.25">
      <c r="B9" s="18"/>
      <c r="C9" s="18"/>
      <c r="D9" s="18"/>
    </row>
    <row r="10" spans="1:6" x14ac:dyDescent="0.25">
      <c r="B10" s="18"/>
      <c r="C10" s="18"/>
      <c r="D10" s="18"/>
    </row>
    <row r="11" spans="1:6" x14ac:dyDescent="0.25">
      <c r="B11" s="18"/>
      <c r="C11" s="18"/>
    </row>
  </sheetData>
  <autoFilter ref="B3:E5" xr:uid="{00000000-0009-0000-0000-000001000000}"/>
  <mergeCells count="2">
    <mergeCell ref="B4:E4"/>
    <mergeCell ref="B2:E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Harmonogram výzev OPŽP</vt:lpstr>
      <vt:lpstr>Zdůvodnění</vt:lpstr>
      <vt:lpstr>'Harmonogram výzev OPŽP'!Názvy_tisku</vt:lpstr>
      <vt:lpstr>'Harmonogram výzev OPŽP'!Oblast_tisku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Morávková Lenka</dc:creator>
  <cp:lastModifiedBy>Řeháková Andrea</cp:lastModifiedBy>
  <cp:revision>7</cp:revision>
  <cp:lastPrinted>2024-01-05T08:58:37Z</cp:lastPrinted>
  <dcterms:created xsi:type="dcterms:W3CDTF">2016-08-30T13:12:28Z</dcterms:created>
  <dcterms:modified xsi:type="dcterms:W3CDTF">2024-09-25T11:09:07Z</dcterms:modified>
</cp:coreProperties>
</file>