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FB22CC9X\"/>
    </mc:Choice>
  </mc:AlternateContent>
  <xr:revisionPtr revIDLastSave="0" documentId="13_ncr:1_{44127ED5-EB06-46EB-B5BE-EF9E252ADA4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OPŽP'!$B$4:$Z$31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S23" i="1" s="1"/>
  <c r="Q12" i="1" l="1"/>
  <c r="S12" i="1" s="1"/>
  <c r="Q24" i="1" l="1"/>
  <c r="S24" i="1" s="1"/>
  <c r="Q9" i="1"/>
  <c r="S9" i="1" s="1"/>
  <c r="Q8" i="1"/>
  <c r="S8" i="1" s="1"/>
  <c r="Q29" i="1" l="1"/>
  <c r="S29" i="1" s="1"/>
  <c r="Q31" i="1"/>
  <c r="S31" i="1" s="1"/>
  <c r="Q30" i="1"/>
  <c r="S30" i="1" s="1"/>
  <c r="Q26" i="1"/>
  <c r="S26" i="1" s="1"/>
  <c r="Q22" i="1"/>
  <c r="Q19" i="1"/>
  <c r="S19" i="1" s="1"/>
  <c r="Q18" i="1"/>
  <c r="S18" i="1" s="1"/>
  <c r="Q17" i="1"/>
  <c r="S17" i="1" s="1"/>
  <c r="Q16" i="1"/>
  <c r="S16" i="1" s="1"/>
  <c r="Q14" i="1"/>
  <c r="S14" i="1" s="1"/>
  <c r="S11" i="1" l="1"/>
  <c r="S10" i="1"/>
  <c r="Q7" i="1"/>
  <c r="S7" i="1" s="1"/>
  <c r="Q13" i="1" l="1"/>
  <c r="S13" i="1" s="1"/>
  <c r="Q6" i="1" l="1"/>
  <c r="S6" i="1" s="1"/>
  <c r="Q25" i="1" l="1"/>
  <c r="S25" i="1" l="1"/>
</calcChain>
</file>

<file path=xl/sharedStrings.xml><?xml version="1.0" encoding="utf-8"?>
<sst xmlns="http://schemas.openxmlformats.org/spreadsheetml/2006/main" count="467" uniqueCount="219">
  <si>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</si>
  <si>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</si>
  <si>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</si>
  <si>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</si>
  <si>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</si>
  <si>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</si>
  <si>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</si>
  <si>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</si>
  <si>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</si>
  <si>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</si>
  <si>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</si>
  <si>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</si>
  <si>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</si>
  <si>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</si>
  <si>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</si>
  <si>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</si>
  <si>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</si>
  <si>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</si>
  <si>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</si>
  <si>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</si>
  <si>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</si>
  <si>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</si>
  <si>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</si>
  <si>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</si>
  <si>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</si>
  <si>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</si>
  <si>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</si>
  <si>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</si>
  <si>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</si>
  <si>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</si>
  <si>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1.5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</si>
  <si>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</si>
  <si>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</si>
  <si>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</si>
  <si>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</si>
  <si>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</si>
  <si>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</si>
  <si>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</si>
  <si>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</si>
  <si>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kolová</t>
  </si>
  <si>
    <t>1.6.8</t>
  </si>
  <si>
    <t>1.3.5</t>
  </si>
  <si>
    <t>Podpora přechodu na oběhové hospodářství účinně využívající zdroje</t>
  </si>
  <si>
    <t>1.6.1</t>
  </si>
  <si>
    <t>Odstranění rizik kontaminace ohrožující lidské zdraví, vodní zdroje nebo ekosystémy a rekultivace starých skládek</t>
  </si>
  <si>
    <t>016</t>
  </si>
  <si>
    <t>MŽP_16. výzva, SC 1.6, opatření 1.6.8, průběžná</t>
  </si>
  <si>
    <t>rekultivace starých skládek</t>
  </si>
  <si>
    <t>85 %, příp. dle VP / de minimis</t>
  </si>
  <si>
    <t>Podpora přírodních stanovišť a druhů a péče o nejcennější části přírody a krajiny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</si>
  <si>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</si>
  <si>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</si>
  <si>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</si>
  <si>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</si>
  <si>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</si>
  <si>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</si>
  <si>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</si>
  <si>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</si>
  <si>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</si>
  <si>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</si>
  <si>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 xml:space="preserve">příspěvkové organizace zřízené OSS, státní podniky 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</si>
  <si>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</si>
  <si>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</si>
  <si>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</si>
  <si>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</si>
  <si>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</si>
  <si>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</si>
  <si>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</si>
  <si>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</si>
  <si>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</si>
  <si>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</si>
  <si>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>OPST
NPO
OP TAK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</si>
  <si>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</si>
  <si>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</si>
  <si>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</si>
  <si>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</si>
  <si>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</si>
  <si>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</si>
  <si>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</si>
  <si>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</si>
  <si>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</si>
  <si>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</si>
  <si>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</si>
  <si>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</si>
  <si>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</si>
  <si>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</si>
  <si>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</si>
  <si>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</si>
  <si>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</si>
  <si>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</si>
  <si>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</si>
  <si>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</si>
  <si>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</si>
  <si>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</si>
  <si>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</si>
  <si>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</si>
  <si>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</si>
  <si>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</si>
  <si>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</si>
  <si>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</si>
  <si>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</si>
  <si>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</si>
  <si>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</si>
  <si>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</si>
  <si>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</si>
  <si>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</si>
  <si>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</si>
  <si>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kompostéry; RE-USE centra; vratné nádobí a obaly, sběrné dvory, door-to-door systémy,  PAYT</t>
  </si>
  <si>
    <t>1.5.1, 1.5.2, 1.5.4, 1.5.5</t>
  </si>
  <si>
    <t>063</t>
  </si>
  <si>
    <t xml:space="preserve">
MŽP_63. výzva, SC 1.1, opatření 1.1.2, průběžná pro MRR</t>
  </si>
  <si>
    <t xml:space="preserve">1.1.2 </t>
  </si>
  <si>
    <t>Snížení energetické náročnosti/zvýšení účinnosti technologických procesů</t>
  </si>
  <si>
    <t xml:space="preserve"> snížení energetické náročnosti/zvýšení energetické účinnosti gastro provozů (např.
školských, sociálních, či zdravotnických zařízení)
snížení energetické náročnosti/zvýšení energetické účinnosti provozu prádelen (např.
sociálních, či zdravotnických zařízení)
snížení energetické náročnosti/zvýšení energetické účinnosti u dalších technologických
zařízení ve veřejných budovách a infrastruktuře</t>
  </si>
  <si>
    <t>Méně rozvinuté regiony**</t>
  </si>
  <si>
    <t>064</t>
  </si>
  <si>
    <t xml:space="preserve">
MŽP_64. výzva, SC 1.1, opatření 1.1.2, průběžná pro PR
</t>
  </si>
  <si>
    <t>1.1.2</t>
  </si>
  <si>
    <t>snížení energetické náročnosti/zvýšení energetické účinnosti gastro provozů (např. školských, sociálních, či zdravotnických zařízení)
snížení energetické náročnosti/zvýšení energetické účinnosti provozu prádelen (např. sociálních, či zdravotnických zařízení)
snížení energetické náročnosti/zvýšení energetické účinnosti u dalších technologických zařízení ve veřejných budovách a infrastruktuře</t>
  </si>
  <si>
    <t>Přechodové regiony**</t>
  </si>
  <si>
    <t>066</t>
  </si>
  <si>
    <t>MŽP_66. Výzva, SC 1.3, opatření 1.3.1, kolová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</si>
  <si>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</si>
  <si>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</si>
  <si>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</si>
  <si>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</si>
  <si>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</si>
  <si>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075</t>
  </si>
  <si>
    <t>MŽP_75. výzva, SC 1.3, opatření 1.3.5, průběžná</t>
  </si>
  <si>
    <t>Podpora preventivních opatření proti povodním a suchu</t>
  </si>
  <si>
    <t>budování a modernizace komplexního systému předpovědní služby zahrnující budování a modernizaci měřicích sítí, infrastruktury a nástrojů systémů včasné výstrahy na celostátní úrovni</t>
  </si>
  <si>
    <t>v závislosti na typu subjektu
85 % - 100 %</t>
  </si>
  <si>
    <t>070</t>
  </si>
  <si>
    <t>MŽP_70. výzva, SC 1.3, opatření 1.3.6, průběžná</t>
  </si>
  <si>
    <t>1.3.6</t>
  </si>
  <si>
    <t>071</t>
  </si>
  <si>
    <t>MŽP_71. výzva, SC 1.3, opatření 1.3.8, průběžná</t>
  </si>
  <si>
    <t>1.3.8</t>
  </si>
  <si>
    <t>Obnova stability svahů, stabilizace a sanace extrémních svahových nestabilit vzniklých v důsledku přírodních jevů</t>
  </si>
  <si>
    <t>stabilizování a sanace svahových nestabilit a skalních řícení atd.</t>
  </si>
  <si>
    <t>065</t>
  </si>
  <si>
    <t>MŽP_65. Výzva, SC 1.3, opatření 1.3.9, kolová</t>
  </si>
  <si>
    <t>1.3.9</t>
  </si>
  <si>
    <t>Investice do modernizace vzdělávacích environmentálních center zaměřených na změnu klimatu</t>
  </si>
  <si>
    <t>předmětem výzvy je podpora modernizace zázemí centra zaměřeného na klimatické vzdělávání komplexní modelová řešení - podporovány budou takové projekty, které budou zahrnovat modernizaci objektu a volitelně pak další aktivity (vybavení a pomůcky pro interiér a exteriér, terénní úpravy),  nebudou podporovány projekty zaměřené pouze na pořízení vybavení, pomůcek nebo terénní úpravy</t>
  </si>
  <si>
    <t>obce, městské části hlavního města Prahy dobrovolné svazky obcí, kraje, veřejnoprávní instituce, příspěvkové organizace zřízené OSS a ÚSC, organizační složky státu, veřejné výzkumné instituce a výzkumné organizace, pokud jsou veřejnoprávními subjekty, vysoké školy, školy a školská zařízení a školské právnické osoby, nadace, nadační fondy, ústavy, spolky, pobočné spolky, obecně prospěšné společnosti, církve a náboženské společnosti a jejich svazy a jimi evidované právnické osoby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</si>
  <si>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</si>
  <si>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</si>
  <si>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068</t>
  </si>
  <si>
    <t>MŽP_68. výzva, SC 1.5, opatření 1.5.1, 1.5.2, 1.5.4, 1.5.5, průběžná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</si>
  <si>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</si>
  <si>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069</t>
  </si>
  <si>
    <t>MŽP_69. výzva, SC 1.5, opatření 1.5.8, průběžná</t>
  </si>
  <si>
    <t>1.5.8</t>
  </si>
  <si>
    <t>Výstavba a modernizace zařízení pro materiálové využití odpadů</t>
  </si>
  <si>
    <t>materiálové koncovky</t>
  </si>
  <si>
    <t>dle Pržap</t>
  </si>
  <si>
    <t xml:space="preserve">max 85% příp. dle VP / de minimis </t>
  </si>
  <si>
    <t>výzva vyhlášená v předešlých letech, která pokračuje do roku 2024, příp. dále</t>
  </si>
  <si>
    <t>076</t>
  </si>
  <si>
    <t>MŽP_76. výzva, SC 1.6, Opatření 1.6.1, průběžná</t>
  </si>
  <si>
    <t>podpora přírodních stanovišť a druhů a péče o nejcennější části přírody a krajiny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</si>
  <si>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</si>
  <si>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</si>
  <si>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</si>
  <si>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</si>
  <si>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</si>
  <si>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</si>
  <si>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</si>
  <si>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</si>
  <si>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</si>
  <si>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</si>
  <si>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</si>
  <si>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</si>
  <si>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</si>
  <si>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</si>
  <si>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</si>
  <si>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</si>
  <si>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</si>
  <si>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</si>
  <si>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</si>
  <si>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</si>
  <si>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</si>
  <si>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</si>
  <si>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</si>
  <si>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</si>
  <si>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Podpora povodňové operativy, zvyšování resilience citlivých objektů před povodněmi</t>
  </si>
  <si>
    <t>podpora povodňové operativy, zvyšování resilience citlivých objektů před povodněmi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</si>
  <si>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</si>
  <si>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 xml:space="preserve">Výzva reflektuje revize aktivit v rámci opatření 1.3.6, které byly projednány a schváleny na Monitorovacím výboru OPŽP 2021-2027 formou per rollam, který se uskutečnil v květnu 2024.  </t>
  </si>
  <si>
    <t xml:space="preserve">výčet oprávněných žadatelů je uveden v kapitole D.6.1.2 PRŽaP </t>
  </si>
  <si>
    <t>080</t>
  </si>
  <si>
    <t>081</t>
  </si>
  <si>
    <t>1.1.5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</si>
  <si>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</si>
  <si>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</si>
  <si>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</si>
  <si>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</si>
  <si>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</si>
  <si>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</si>
  <si>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</si>
  <si>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</si>
  <si>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</si>
  <si>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</si>
  <si>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</si>
  <si>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v závislosti na dosaženém přínosu projektu 40 % - 80%</t>
  </si>
  <si>
    <t>Výstavba nových veřejných budov, které budou splňovat parametry pro pasivní nebo plusové budovy</t>
  </si>
  <si>
    <t>Výstavba budov v pasivním energetickém standardu, plusových (nulových) budov.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</si>
  <si>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</si>
  <si>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</si>
  <si>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</si>
  <si>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</si>
  <si>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</si>
  <si>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ITI Pražská metropolitní oblast (vyjma území Hl. města Prahy) a ITI Jihlavská aglomerace </t>
  </si>
  <si>
    <t>MŽP_81. výzva, SC 1.1, opatření 1.1.5, průběžná ITI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</si>
  <si>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</si>
  <si>
    <t>073</t>
  </si>
  <si>
    <t>40 % - 55 %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</si>
  <si>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2024/2025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24.10.2024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</si>
</sst>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Segoe U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6" fillId="0" borderId="0" applyFont="0" applyFill="0" applyBorder="0"/>
  </cellStyleXfs>
  <cellXfs count="311">
    <xf numFmtId="0" fontId="0" fillId="0" borderId="0" xfId="0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0" fontId="18" fillId="8" borderId="0" xfId="0" applyFont="1" applyFill="1"/>
    <xf numFmtId="0" fontId="18" fillId="0" borderId="0" xfId="0" applyFont="1"/>
    <xf numFmtId="0" fontId="19" fillId="9" borderId="19" xfId="0" applyFont="1" applyFill="1" applyBorder="1" applyAlignment="1">
      <alignment horizontal="center"/>
    </xf>
    <xf numFmtId="0" fontId="19" fillId="9" borderId="18" xfId="0" applyFont="1" applyFill="1" applyBorder="1" applyAlignment="1">
      <alignment horizontal="center"/>
    </xf>
    <xf numFmtId="0" fontId="18" fillId="8" borderId="0" xfId="0" applyFont="1" applyFill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4" fontId="20" fillId="0" borderId="9" xfId="0" applyNumberFormat="1" applyFont="1" applyBorder="1" applyAlignment="1">
      <alignment horizontal="center" vertical="center" wrapText="1"/>
    </xf>
    <xf numFmtId="9" fontId="20" fillId="0" borderId="9" xfId="0" applyNumberFormat="1" applyFont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3" fontId="0" fillId="0" borderId="0" xfId="0" applyNumberFormat="1" applyAlignment="1">
      <alignment horizontal="right" wrapText="1"/>
    </xf>
    <xf numFmtId="14" fontId="20" fillId="0" borderId="12" xfId="0" applyNumberFormat="1" applyFont="1" applyBorder="1" applyAlignment="1">
      <alignment horizontal="center" vertical="center" wrapText="1"/>
    </xf>
    <xf numFmtId="0" fontId="17" fillId="0" borderId="0" xfId="0" applyFont="1"/>
    <xf numFmtId="0" fontId="20" fillId="0" borderId="0" xfId="0" applyFont="1" applyAlignment="1">
      <alignment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3" fontId="20" fillId="0" borderId="9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14" fontId="20" fillId="8" borderId="23" xfId="0" applyNumberFormat="1" applyFont="1" applyFill="1" applyBorder="1" applyAlignment="1">
      <alignment horizontal="center" vertical="center" wrapText="1"/>
    </xf>
    <xf numFmtId="3" fontId="25" fillId="8" borderId="9" xfId="0" applyNumberFormat="1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49" fontId="20" fillId="8" borderId="9" xfId="0" applyNumberFormat="1" applyFont="1" applyFill="1" applyBorder="1" applyAlignment="1">
      <alignment horizontal="left" vertical="center" wrapText="1"/>
    </xf>
    <xf numFmtId="14" fontId="20" fillId="8" borderId="9" xfId="0" applyNumberFormat="1" applyFont="1" applyFill="1" applyBorder="1" applyAlignment="1">
      <alignment horizontal="center" vertical="center" wrapText="1"/>
    </xf>
    <xf numFmtId="9" fontId="20" fillId="8" borderId="9" xfId="0" applyNumberFormat="1" applyFont="1" applyFill="1" applyBorder="1" applyAlignment="1">
      <alignment horizontal="center" vertical="center" wrapText="1"/>
    </xf>
    <xf numFmtId="3" fontId="20" fillId="8" borderId="9" xfId="0" applyNumberFormat="1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vertical="center" wrapText="1"/>
    </xf>
    <xf numFmtId="3" fontId="38" fillId="8" borderId="23" xfId="0" applyNumberFormat="1" applyFont="1" applyFill="1" applyBorder="1" applyAlignment="1">
      <alignment horizontal="center" vertical="center" wrapText="1"/>
    </xf>
    <xf numFmtId="0" fontId="38" fillId="8" borderId="23" xfId="0" applyFont="1" applyFill="1" applyBorder="1" applyAlignment="1">
      <alignment horizontal="center" vertical="center"/>
    </xf>
    <xf numFmtId="3" fontId="38" fillId="8" borderId="9" xfId="0" applyNumberFormat="1" applyFont="1" applyFill="1" applyBorder="1" applyAlignment="1">
      <alignment horizontal="center" vertical="center" wrapText="1"/>
    </xf>
    <xf numFmtId="0" fontId="38" fillId="8" borderId="9" xfId="0" applyFont="1" applyFill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4" fillId="8" borderId="0" xfId="0" applyFont="1" applyFill="1" applyAlignment="1">
      <alignment wrapText="1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3" fillId="0" borderId="0" xfId="0" applyFont="1"/>
    <xf numFmtId="0" fontId="20" fillId="13" borderId="12" xfId="0" applyFont="1" applyFill="1" applyBorder="1" applyAlignment="1">
      <alignment horizontal="center" vertical="center" wrapText="1"/>
    </xf>
    <xf numFmtId="49" fontId="20" fillId="13" borderId="12" xfId="0" applyNumberFormat="1" applyFont="1" applyFill="1" applyBorder="1" applyAlignment="1">
      <alignment horizontal="center" vertical="center" wrapText="1"/>
    </xf>
    <xf numFmtId="0" fontId="20" fillId="13" borderId="12" xfId="0" applyFont="1" applyFill="1" applyBorder="1" applyAlignment="1">
      <alignment vertical="center" wrapText="1"/>
    </xf>
    <xf numFmtId="14" fontId="20" fillId="13" borderId="12" xfId="0" applyNumberFormat="1" applyFont="1" applyFill="1" applyBorder="1" applyAlignment="1">
      <alignment horizontal="center" vertical="center" wrapText="1"/>
    </xf>
    <xf numFmtId="3" fontId="25" fillId="13" borderId="12" xfId="0" applyNumberFormat="1" applyFont="1" applyFill="1" applyBorder="1" applyAlignment="1">
      <alignment horizontal="center" vertical="center" wrapText="1"/>
    </xf>
    <xf numFmtId="3" fontId="20" fillId="13" borderId="12" xfId="0" applyNumberFormat="1" applyFont="1" applyFill="1" applyBorder="1" applyAlignment="1">
      <alignment horizontal="center" vertical="center" wrapText="1"/>
    </xf>
    <xf numFmtId="0" fontId="36" fillId="13" borderId="12" xfId="0" applyFont="1" applyFill="1" applyBorder="1" applyAlignment="1">
      <alignment horizontal="center" vertical="center"/>
    </xf>
    <xf numFmtId="3" fontId="38" fillId="13" borderId="9" xfId="0" applyNumberFormat="1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horizontal="center" vertical="center"/>
    </xf>
    <xf numFmtId="49" fontId="15" fillId="13" borderId="11" xfId="0" applyNumberFormat="1" applyFont="1" applyFill="1" applyBorder="1" applyAlignment="1">
      <alignment horizontal="center" vertical="center" wrapText="1"/>
    </xf>
    <xf numFmtId="0" fontId="15" fillId="13" borderId="12" xfId="0" applyFont="1" applyFill="1" applyBorder="1" applyAlignment="1">
      <alignment horizontal="center" vertical="center" wrapText="1"/>
    </xf>
    <xf numFmtId="49" fontId="15" fillId="13" borderId="14" xfId="0" applyNumberFormat="1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vertical="center" wrapText="1"/>
    </xf>
    <xf numFmtId="0" fontId="15" fillId="13" borderId="12" xfId="0" applyFont="1" applyFill="1" applyBorder="1" applyAlignment="1">
      <alignment vertical="center" wrapText="1"/>
    </xf>
    <xf numFmtId="14" fontId="15" fillId="13" borderId="12" xfId="0" applyNumberFormat="1" applyFont="1" applyFill="1" applyBorder="1" applyAlignment="1">
      <alignment horizontal="center" vertical="center" wrapText="1"/>
    </xf>
    <xf numFmtId="9" fontId="15" fillId="13" borderId="12" xfId="0" applyNumberFormat="1" applyFont="1" applyFill="1" applyBorder="1" applyAlignment="1">
      <alignment horizontal="center" vertical="center" wrapText="1"/>
    </xf>
    <xf numFmtId="3" fontId="38" fillId="13" borderId="12" xfId="0" applyNumberFormat="1" applyFont="1" applyFill="1" applyBorder="1" applyAlignment="1">
      <alignment horizontal="center" vertical="center" wrapText="1"/>
    </xf>
    <xf numFmtId="3" fontId="15" fillId="13" borderId="12" xfId="0" applyNumberFormat="1" applyFont="1" applyFill="1" applyBorder="1" applyAlignment="1">
      <alignment horizontal="center" vertical="center" wrapText="1"/>
    </xf>
    <xf numFmtId="0" fontId="38" fillId="13" borderId="12" xfId="0" applyFont="1" applyFill="1" applyBorder="1" applyAlignment="1">
      <alignment horizontal="center" vertical="center"/>
    </xf>
    <xf numFmtId="0" fontId="21" fillId="13" borderId="14" xfId="0" applyFont="1" applyFill="1" applyBorder="1" applyAlignment="1">
      <alignment horizontal="center" vertical="center"/>
    </xf>
    <xf numFmtId="0" fontId="21" fillId="13" borderId="24" xfId="0" applyFont="1" applyFill="1" applyBorder="1" applyAlignment="1">
      <alignment horizontal="center" vertical="center"/>
    </xf>
    <xf numFmtId="0" fontId="20" fillId="13" borderId="9" xfId="0" applyFont="1" applyFill="1" applyBorder="1" applyAlignment="1">
      <alignment horizontal="center" vertical="center" wrapText="1"/>
    </xf>
    <xf numFmtId="49" fontId="20" fillId="13" borderId="9" xfId="0" applyNumberFormat="1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vertical="center" wrapText="1"/>
    </xf>
    <xf numFmtId="14" fontId="20" fillId="13" borderId="9" xfId="0" applyNumberFormat="1" applyFont="1" applyFill="1" applyBorder="1" applyAlignment="1">
      <alignment horizontal="center" vertical="center" wrapText="1"/>
    </xf>
    <xf numFmtId="3" fontId="25" fillId="13" borderId="9" xfId="0" applyNumberFormat="1" applyFont="1" applyFill="1" applyBorder="1" applyAlignment="1">
      <alignment horizontal="center" vertical="center" wrapText="1"/>
    </xf>
    <xf numFmtId="3" fontId="20" fillId="13" borderId="9" xfId="0" applyNumberFormat="1" applyFont="1" applyFill="1" applyBorder="1" applyAlignment="1">
      <alignment horizontal="center" vertical="center" wrapText="1"/>
    </xf>
    <xf numFmtId="0" fontId="25" fillId="13" borderId="9" xfId="0" applyFont="1" applyFill="1" applyBorder="1" applyAlignment="1">
      <alignment horizontal="center" vertical="center"/>
    </xf>
    <xf numFmtId="0" fontId="36" fillId="13" borderId="9" xfId="0" applyFont="1" applyFill="1" applyBorder="1" applyAlignment="1">
      <alignment horizontal="center" vertical="center"/>
    </xf>
    <xf numFmtId="0" fontId="36" fillId="13" borderId="10" xfId="0" applyFont="1" applyFill="1" applyBorder="1" applyAlignment="1">
      <alignment horizontal="center" vertical="center"/>
    </xf>
    <xf numFmtId="49" fontId="15" fillId="13" borderId="37" xfId="0" applyNumberFormat="1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center" vertical="center" wrapText="1"/>
    </xf>
    <xf numFmtId="49" fontId="15" fillId="13" borderId="15" xfId="0" applyNumberFormat="1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vertical="center" wrapText="1"/>
    </xf>
    <xf numFmtId="14" fontId="15" fillId="13" borderId="15" xfId="0" applyNumberFormat="1" applyFont="1" applyFill="1" applyBorder="1" applyAlignment="1">
      <alignment horizontal="center" vertical="center" wrapText="1"/>
    </xf>
    <xf numFmtId="9" fontId="15" fillId="13" borderId="15" xfId="0" applyNumberFormat="1" applyFont="1" applyFill="1" applyBorder="1" applyAlignment="1">
      <alignment horizontal="center" vertical="center" wrapText="1"/>
    </xf>
    <xf numFmtId="3" fontId="38" fillId="13" borderId="15" xfId="0" applyNumberFormat="1" applyFont="1" applyFill="1" applyBorder="1" applyAlignment="1">
      <alignment horizontal="center" vertical="center" wrapText="1"/>
    </xf>
    <xf numFmtId="3" fontId="15" fillId="13" borderId="15" xfId="0" applyNumberFormat="1" applyFont="1" applyFill="1" applyBorder="1" applyAlignment="1">
      <alignment horizontal="center" vertical="center" wrapText="1"/>
    </xf>
    <xf numFmtId="0" fontId="38" fillId="13" borderId="15" xfId="0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center" vertical="center"/>
    </xf>
    <xf numFmtId="0" fontId="21" fillId="13" borderId="16" xfId="0" applyFont="1" applyFill="1" applyBorder="1" applyAlignment="1">
      <alignment horizontal="center" vertical="center"/>
    </xf>
    <xf numFmtId="49" fontId="15" fillId="13" borderId="30" xfId="0" applyNumberFormat="1" applyFont="1" applyFill="1" applyBorder="1" applyAlignment="1">
      <alignment horizontal="center" vertical="center" wrapText="1"/>
    </xf>
    <xf numFmtId="49" fontId="15" fillId="13" borderId="12" xfId="0" applyNumberFormat="1" applyFont="1" applyFill="1" applyBorder="1" applyAlignment="1">
      <alignment horizontal="center" vertical="center" wrapText="1"/>
    </xf>
    <xf numFmtId="9" fontId="15" fillId="13" borderId="23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20" fillId="8" borderId="6" xfId="0" applyNumberFormat="1" applyFont="1" applyFill="1" applyBorder="1" applyAlignment="1">
      <alignment horizontal="center" vertical="center" wrapText="1"/>
    </xf>
    <xf numFmtId="49" fontId="20" fillId="8" borderId="9" xfId="0" applyNumberFormat="1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49" fontId="20" fillId="13" borderId="11" xfId="0" applyNumberFormat="1" applyFont="1" applyFill="1" applyBorder="1" applyAlignment="1">
      <alignment horizontal="center" vertical="center" wrapText="1"/>
    </xf>
    <xf numFmtId="49" fontId="20" fillId="13" borderId="12" xfId="0" applyNumberFormat="1" applyFont="1" applyFill="1" applyBorder="1" applyAlignment="1">
      <alignment horizontal="left" vertical="center" wrapText="1"/>
    </xf>
    <xf numFmtId="9" fontId="20" fillId="13" borderId="12" xfId="0" applyNumberFormat="1" applyFont="1" applyFill="1" applyBorder="1" applyAlignment="1">
      <alignment horizontal="center" vertical="center" wrapText="1"/>
    </xf>
    <xf numFmtId="0" fontId="36" fillId="13" borderId="24" xfId="0" applyFont="1" applyFill="1" applyBorder="1" applyAlignment="1">
      <alignment horizontal="center" vertical="center"/>
    </xf>
    <xf numFmtId="49" fontId="20" fillId="0" borderId="13" xfId="0" applyNumberFormat="1" applyFont="1" applyBorder="1" applyAlignment="1">
      <alignment horizontal="left" vertical="center" wrapText="1"/>
    </xf>
    <xf numFmtId="49" fontId="13" fillId="8" borderId="13" xfId="0" applyNumberFormat="1" applyFont="1" applyFill="1" applyBorder="1" applyAlignment="1">
      <alignment horizontal="center" vertical="center" wrapText="1"/>
    </xf>
    <xf numFmtId="3" fontId="25" fillId="8" borderId="13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49" fontId="15" fillId="13" borderId="36" xfId="0" applyNumberFormat="1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 wrapText="1"/>
    </xf>
    <xf numFmtId="14" fontId="15" fillId="13" borderId="14" xfId="0" applyNumberFormat="1" applyFont="1" applyFill="1" applyBorder="1" applyAlignment="1">
      <alignment horizontal="center" vertical="center" wrapText="1"/>
    </xf>
    <xf numFmtId="3" fontId="38" fillId="13" borderId="14" xfId="0" applyNumberFormat="1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3" fontId="13" fillId="8" borderId="9" xfId="0" applyNumberFormat="1" applyFont="1" applyFill="1" applyBorder="1" applyAlignment="1">
      <alignment horizontal="center" vertical="center" wrapText="1"/>
    </xf>
    <xf numFmtId="49" fontId="20" fillId="13" borderId="8" xfId="0" applyNumberFormat="1" applyFont="1" applyFill="1" applyBorder="1" applyAlignment="1">
      <alignment horizontal="center" vertical="center" wrapText="1"/>
    </xf>
    <xf numFmtId="0" fontId="28" fillId="13" borderId="9" xfId="0" applyFont="1" applyFill="1" applyBorder="1" applyAlignment="1">
      <alignment vertical="center" wrapText="1"/>
    </xf>
    <xf numFmtId="165" fontId="20" fillId="13" borderId="9" xfId="1" applyNumberFormat="1" applyFont="1" applyFill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0" fontId="20" fillId="8" borderId="9" xfId="0" applyFont="1" applyFill="1" applyBorder="1" applyAlignment="1">
      <alignment horizontal="left" vertical="center" wrapText="1"/>
    </xf>
    <xf numFmtId="9" fontId="13" fillId="8" borderId="9" xfId="0" applyNumberFormat="1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49" fontId="20" fillId="8" borderId="33" xfId="0" applyNumberFormat="1" applyFont="1" applyFill="1" applyBorder="1" applyAlignment="1">
      <alignment horizontal="center" vertical="center" wrapText="1"/>
    </xf>
    <xf numFmtId="49" fontId="20" fillId="8" borderId="13" xfId="0" applyNumberFormat="1" applyFont="1" applyFill="1" applyBorder="1" applyAlignment="1">
      <alignment horizontal="left" vertical="center" wrapText="1"/>
    </xf>
    <xf numFmtId="49" fontId="20" fillId="8" borderId="13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9" fontId="20" fillId="8" borderId="13" xfId="0" applyNumberFormat="1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/>
    </xf>
    <xf numFmtId="49" fontId="20" fillId="8" borderId="35" xfId="0" applyNumberFormat="1" applyFont="1" applyFill="1" applyBorder="1" applyAlignment="1">
      <alignment horizontal="center" vertical="center" wrapText="1"/>
    </xf>
    <xf numFmtId="49" fontId="20" fillId="8" borderId="23" xfId="0" applyNumberFormat="1" applyFont="1" applyFill="1" applyBorder="1" applyAlignment="1">
      <alignment horizontal="left" vertical="center" wrapText="1"/>
    </xf>
    <xf numFmtId="49" fontId="20" fillId="8" borderId="23" xfId="0" applyNumberFormat="1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left" vertical="center" wrapText="1"/>
    </xf>
    <xf numFmtId="0" fontId="13" fillId="8" borderId="23" xfId="0" applyFont="1" applyFill="1" applyBorder="1" applyAlignment="1">
      <alignment horizontal="center" vertical="center" wrapText="1"/>
    </xf>
    <xf numFmtId="3" fontId="13" fillId="8" borderId="23" xfId="0" applyNumberFormat="1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vertical="center" wrapText="1"/>
    </xf>
    <xf numFmtId="0" fontId="12" fillId="13" borderId="15" xfId="0" applyFont="1" applyFill="1" applyBorder="1" applyAlignment="1">
      <alignment vertical="center" wrapText="1"/>
    </xf>
    <xf numFmtId="0" fontId="20" fillId="13" borderId="12" xfId="0" applyFont="1" applyFill="1" applyBorder="1" applyAlignment="1">
      <alignment wrapText="1"/>
    </xf>
    <xf numFmtId="0" fontId="36" fillId="8" borderId="9" xfId="0" applyFont="1" applyFill="1" applyBorder="1" applyAlignment="1">
      <alignment horizontal="center" vertical="center"/>
    </xf>
    <xf numFmtId="14" fontId="18" fillId="8" borderId="19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 wrapText="1"/>
    </xf>
    <xf numFmtId="14" fontId="9" fillId="8" borderId="9" xfId="0" applyNumberFormat="1" applyFont="1" applyFill="1" applyBorder="1" applyAlignment="1">
      <alignment horizontal="center" vertical="center" wrapText="1"/>
    </xf>
    <xf numFmtId="14" fontId="18" fillId="8" borderId="27" xfId="0" applyNumberFormat="1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49" fontId="11" fillId="8" borderId="27" xfId="0" applyNumberFormat="1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wrapText="1"/>
    </xf>
    <xf numFmtId="0" fontId="8" fillId="8" borderId="19" xfId="0" applyFont="1" applyFill="1" applyBorder="1" applyAlignment="1">
      <alignment horizontal="center" vertical="center"/>
    </xf>
    <xf numFmtId="49" fontId="8" fillId="8" borderId="19" xfId="0" applyNumberFormat="1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vertical="center" wrapText="1"/>
    </xf>
    <xf numFmtId="9" fontId="20" fillId="8" borderId="12" xfId="0" applyNumberFormat="1" applyFont="1" applyFill="1" applyBorder="1" applyAlignment="1">
      <alignment horizontal="center" vertical="center" wrapText="1"/>
    </xf>
    <xf numFmtId="0" fontId="36" fillId="8" borderId="10" xfId="0" applyFont="1" applyFill="1" applyBorder="1" applyAlignment="1">
      <alignment horizontal="center" vertical="center"/>
    </xf>
    <xf numFmtId="14" fontId="7" fillId="13" borderId="15" xfId="0" applyNumberFormat="1" applyFont="1" applyFill="1" applyBorder="1" applyAlignment="1">
      <alignment horizontal="center" vertical="center" wrapText="1"/>
    </xf>
    <xf numFmtId="14" fontId="7" fillId="13" borderId="9" xfId="0" applyNumberFormat="1" applyFont="1" applyFill="1" applyBorder="1" applyAlignment="1">
      <alignment horizontal="center" vertical="center" wrapText="1"/>
    </xf>
    <xf numFmtId="14" fontId="20" fillId="8" borderId="13" xfId="0" applyNumberFormat="1" applyFont="1" applyFill="1" applyBorder="1" applyAlignment="1">
      <alignment horizontal="center" vertical="center" wrapText="1"/>
    </xf>
    <xf numFmtId="0" fontId="22" fillId="8" borderId="0" xfId="0" applyFont="1" applyFill="1" applyAlignment="1">
      <alignment wrapText="1"/>
    </xf>
    <xf numFmtId="0" fontId="6" fillId="8" borderId="18" xfId="0" applyFont="1" applyFill="1" applyBorder="1"/>
    <xf numFmtId="0" fontId="12" fillId="13" borderId="14" xfId="0" applyFont="1" applyFill="1" applyBorder="1" applyAlignment="1">
      <alignment vertical="center" wrapText="1"/>
    </xf>
    <xf numFmtId="9" fontId="15" fillId="13" borderId="14" xfId="0" applyNumberFormat="1" applyFont="1" applyFill="1" applyBorder="1" applyAlignment="1">
      <alignment horizontal="center" vertical="center" wrapText="1"/>
    </xf>
    <xf numFmtId="3" fontId="15" fillId="13" borderId="14" xfId="0" applyNumberFormat="1" applyFont="1" applyFill="1" applyBorder="1" applyAlignment="1">
      <alignment horizontal="center" vertical="center" wrapText="1"/>
    </xf>
    <xf numFmtId="0" fontId="38" fillId="13" borderId="14" xfId="0" applyFont="1" applyFill="1" applyBorder="1" applyAlignment="1">
      <alignment horizontal="center" vertical="center"/>
    </xf>
    <xf numFmtId="0" fontId="21" fillId="13" borderId="38" xfId="0" applyFont="1" applyFill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13" fillId="8" borderId="13" xfId="0" applyFont="1" applyFill="1" applyBorder="1" applyAlignment="1">
      <alignment vertical="center" wrapText="1"/>
    </xf>
    <xf numFmtId="14" fontId="20" fillId="0" borderId="13" xfId="0" applyNumberFormat="1" applyFont="1" applyBorder="1" applyAlignment="1">
      <alignment horizontal="center" vertical="center" wrapText="1"/>
    </xf>
    <xf numFmtId="3" fontId="13" fillId="8" borderId="13" xfId="0" applyNumberFormat="1" applyFont="1" applyFill="1" applyBorder="1" applyAlignment="1">
      <alignment horizontal="center" vertical="center" wrapText="1"/>
    </xf>
    <xf numFmtId="3" fontId="38" fillId="8" borderId="13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left" vertical="center" wrapText="1"/>
    </xf>
    <xf numFmtId="49" fontId="15" fillId="13" borderId="39" xfId="0" applyNumberFormat="1" applyFont="1" applyFill="1" applyBorder="1" applyAlignment="1">
      <alignment horizontal="center" vertical="center" wrapText="1"/>
    </xf>
    <xf numFmtId="0" fontId="15" fillId="13" borderId="22" xfId="0" applyFont="1" applyFill="1" applyBorder="1" applyAlignment="1">
      <alignment horizontal="center" vertical="center" wrapText="1"/>
    </xf>
    <xf numFmtId="49" fontId="15" fillId="13" borderId="22" xfId="0" applyNumberFormat="1" applyFont="1" applyFill="1" applyBorder="1" applyAlignment="1">
      <alignment horizontal="center" vertical="center" wrapText="1"/>
    </xf>
    <xf numFmtId="0" fontId="15" fillId="13" borderId="22" xfId="0" applyFont="1" applyFill="1" applyBorder="1" applyAlignment="1">
      <alignment vertical="center" wrapText="1"/>
    </xf>
    <xf numFmtId="0" fontId="12" fillId="13" borderId="22" xfId="0" applyFont="1" applyFill="1" applyBorder="1" applyAlignment="1">
      <alignment vertical="center" wrapText="1"/>
    </xf>
    <xf numFmtId="14" fontId="15" fillId="13" borderId="22" xfId="0" applyNumberFormat="1" applyFont="1" applyFill="1" applyBorder="1" applyAlignment="1">
      <alignment horizontal="center" vertical="center" wrapText="1"/>
    </xf>
    <xf numFmtId="14" fontId="7" fillId="13" borderId="22" xfId="0" applyNumberFormat="1" applyFont="1" applyFill="1" applyBorder="1" applyAlignment="1">
      <alignment horizontal="center" vertical="center" wrapText="1"/>
    </xf>
    <xf numFmtId="9" fontId="15" fillId="13" borderId="22" xfId="0" applyNumberFormat="1" applyFont="1" applyFill="1" applyBorder="1" applyAlignment="1">
      <alignment horizontal="center" vertical="center" wrapText="1"/>
    </xf>
    <xf numFmtId="3" fontId="38" fillId="13" borderId="22" xfId="0" applyNumberFormat="1" applyFont="1" applyFill="1" applyBorder="1" applyAlignment="1">
      <alignment horizontal="center" vertical="center" wrapText="1"/>
    </xf>
    <xf numFmtId="3" fontId="15" fillId="13" borderId="22" xfId="0" applyNumberFormat="1" applyFont="1" applyFill="1" applyBorder="1" applyAlignment="1">
      <alignment horizontal="center" vertical="center" wrapText="1"/>
    </xf>
    <xf numFmtId="0" fontId="38" fillId="13" borderId="22" xfId="0" applyFont="1" applyFill="1" applyBorder="1" applyAlignment="1">
      <alignment horizontal="center" vertical="center"/>
    </xf>
    <xf numFmtId="0" fontId="21" fillId="13" borderId="22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  <xf numFmtId="14" fontId="7" fillId="13" borderId="14" xfId="0" applyNumberFormat="1" applyFont="1" applyFill="1" applyBorder="1" applyAlignment="1">
      <alignment horizontal="center" vertical="center" wrapText="1"/>
    </xf>
    <xf numFmtId="49" fontId="4" fillId="8" borderId="19" xfId="0" applyNumberFormat="1" applyFont="1" applyFill="1" applyBorder="1" applyAlignment="1">
      <alignment horizontal="center" vertical="center"/>
    </xf>
    <xf numFmtId="14" fontId="6" fillId="8" borderId="41" xfId="0" applyNumberFormat="1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49" fontId="6" fillId="8" borderId="27" xfId="0" applyNumberFormat="1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wrapText="1"/>
    </xf>
    <xf numFmtId="0" fontId="18" fillId="8" borderId="17" xfId="0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wrapText="1"/>
    </xf>
    <xf numFmtId="49" fontId="20" fillId="8" borderId="40" xfId="0" applyNumberFormat="1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49" fontId="20" fillId="8" borderId="14" xfId="0" applyNumberFormat="1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14" fontId="20" fillId="8" borderId="14" xfId="0" applyNumberFormat="1" applyFont="1" applyFill="1" applyBorder="1" applyAlignment="1">
      <alignment horizontal="center" vertical="center" wrapText="1"/>
    </xf>
    <xf numFmtId="9" fontId="20" fillId="8" borderId="14" xfId="0" applyNumberFormat="1" applyFont="1" applyFill="1" applyBorder="1" applyAlignment="1">
      <alignment horizontal="center" vertical="center" wrapText="1"/>
    </xf>
    <xf numFmtId="3" fontId="25" fillId="8" borderId="14" xfId="0" applyNumberFormat="1" applyFont="1" applyFill="1" applyBorder="1" applyAlignment="1">
      <alignment horizontal="center" vertical="center" wrapText="1"/>
    </xf>
    <xf numFmtId="3" fontId="20" fillId="8" borderId="14" xfId="0" applyNumberFormat="1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20" fillId="8" borderId="38" xfId="0" applyFont="1" applyFill="1" applyBorder="1" applyAlignment="1">
      <alignment horizontal="center" vertical="center"/>
    </xf>
    <xf numFmtId="49" fontId="20" fillId="8" borderId="11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9" fontId="13" fillId="8" borderId="12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8" borderId="12" xfId="0" applyNumberFormat="1" applyFont="1" applyFill="1" applyBorder="1" applyAlignment="1">
      <alignment horizontal="center" vertical="center" wrapText="1"/>
    </xf>
    <xf numFmtId="9" fontId="20" fillId="0" borderId="12" xfId="0" applyNumberFormat="1" applyFont="1" applyBorder="1" applyAlignment="1">
      <alignment horizontal="center" vertical="center" wrapText="1"/>
    </xf>
    <xf numFmtId="3" fontId="25" fillId="8" borderId="12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49" fontId="20" fillId="0" borderId="39" xfId="0" applyNumberFormat="1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left" vertical="center" wrapText="1"/>
    </xf>
    <xf numFmtId="49" fontId="13" fillId="8" borderId="22" xfId="0" applyNumberFormat="1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vertical="center" wrapText="1"/>
    </xf>
    <xf numFmtId="0" fontId="20" fillId="8" borderId="22" xfId="0" applyFont="1" applyFill="1" applyBorder="1" applyAlignment="1">
      <alignment vertical="center" wrapText="1"/>
    </xf>
    <xf numFmtId="0" fontId="13" fillId="8" borderId="22" xfId="0" applyFont="1" applyFill="1" applyBorder="1" applyAlignment="1">
      <alignment horizontal="center" vertical="center" wrapText="1"/>
    </xf>
    <xf numFmtId="14" fontId="5" fillId="8" borderId="22" xfId="0" applyNumberFormat="1" applyFont="1" applyFill="1" applyBorder="1" applyAlignment="1">
      <alignment horizontal="center" vertical="center" wrapText="1"/>
    </xf>
    <xf numFmtId="3" fontId="20" fillId="8" borderId="22" xfId="0" applyNumberFormat="1" applyFont="1" applyFill="1" applyBorder="1" applyAlignment="1">
      <alignment horizontal="center" vertical="center" wrapText="1"/>
    </xf>
    <xf numFmtId="0" fontId="38" fillId="8" borderId="22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left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9" fontId="20" fillId="8" borderId="23" xfId="0" applyNumberFormat="1" applyFont="1" applyFill="1" applyBorder="1" applyAlignment="1">
      <alignment horizontal="center" vertical="center" wrapText="1"/>
    </xf>
    <xf numFmtId="3" fontId="20" fillId="8" borderId="23" xfId="0" applyNumberFormat="1" applyFont="1" applyFill="1" applyBorder="1" applyAlignment="1">
      <alignment horizontal="center" vertical="center" wrapText="1"/>
    </xf>
    <xf numFmtId="3" fontId="25" fillId="8" borderId="23" xfId="0" applyNumberFormat="1" applyFont="1" applyFill="1" applyBorder="1" applyAlignment="1">
      <alignment horizontal="center" vertical="center" wrapText="1"/>
    </xf>
    <xf numFmtId="0" fontId="25" fillId="8" borderId="23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wrapText="1"/>
    </xf>
    <xf numFmtId="0" fontId="33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4" fillId="11" borderId="12" xfId="0" applyFont="1" applyFill="1" applyBorder="1" applyAlignment="1">
      <alignment horizontal="center" vertical="center" wrapText="1"/>
    </xf>
    <xf numFmtId="0" fontId="34" fillId="11" borderId="14" xfId="0" applyFont="1" applyFill="1" applyBorder="1" applyAlignment="1">
      <alignment horizontal="center" vertical="center" wrapText="1"/>
    </xf>
    <xf numFmtId="0" fontId="35" fillId="11" borderId="24" xfId="0" applyFont="1" applyFill="1" applyBorder="1" applyAlignment="1">
      <alignment horizontal="center" vertical="center" wrapText="1"/>
    </xf>
    <xf numFmtId="0" fontId="35" fillId="11" borderId="3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49" fontId="22" fillId="0" borderId="27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49" fontId="19" fillId="0" borderId="41" xfId="0" applyNumberFormat="1" applyFont="1" applyBorder="1" applyAlignment="1">
      <alignment horizontal="center" vertical="center" wrapText="1"/>
    </xf>
    <xf numFmtId="49" fontId="19" fillId="0" borderId="34" xfId="0" applyNumberFormat="1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/>
    </xf>
    <xf numFmtId="0" fontId="19" fillId="10" borderId="31" xfId="0" applyFont="1" applyFill="1" applyBorder="1" applyAlignment="1">
      <alignment horizontal="center"/>
    </xf>
    <xf numFmtId="0" fontId="19" fillId="10" borderId="18" xfId="0" applyFont="1" applyFill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10754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37"/>
  <sheetViews>
    <sheetView tabSelected="1" zoomScale="60" zoomScaleNormal="60" zoomScalePageLayoutView="40" workbookViewId="0">
      <pane ySplit="5" topLeftCell="A6" activePane="bottomLeft" state="frozen"/>
      <selection pane="bottomLeft"/>
    </sheetView>
  </sheetViews>
  <sheetFormatPr defaultColWidth="9.1796875" defaultRowHeight="14.5" x14ac:dyDescent="0.35"/>
  <cols>
    <col min="1" max="1" width="2.54296875" style="1" bestFit="1" customWidth="1"/>
    <col min="2" max="2" width="10.7265625" style="1" bestFit="1" customWidth="1"/>
    <col min="3" max="3" width="8.7265625" style="2" bestFit="1" customWidth="1"/>
    <col min="4" max="4" width="36.81640625" style="3" customWidth="1"/>
    <col min="5" max="5" width="9.453125" style="4" bestFit="1" customWidth="1"/>
    <col min="6" max="6" width="22.7265625" style="4" customWidth="1"/>
    <col min="7" max="7" width="10.7265625" style="4" customWidth="1"/>
    <col min="8" max="8" width="35.7265625" style="5" bestFit="1" customWidth="1"/>
    <col min="9" max="9" width="43.1796875" style="3" customWidth="1"/>
    <col min="10" max="10" width="39" style="3" customWidth="1"/>
    <col min="11" max="11" width="18.7265625" style="6" bestFit="1" customWidth="1"/>
    <col min="12" max="12" width="11.54296875" style="6" bestFit="1" customWidth="1"/>
    <col min="13" max="13" width="14.7265625" style="7" bestFit="1" customWidth="1"/>
    <col min="14" max="15" width="14.7265625" style="6" bestFit="1" customWidth="1"/>
    <col min="16" max="16" width="32.1796875" style="6" bestFit="1" customWidth="1"/>
    <col min="17" max="18" width="18.7265625" style="8" bestFit="1" customWidth="1"/>
    <col min="19" max="19" width="18.7265625" style="6" bestFit="1" customWidth="1"/>
    <col min="20" max="20" width="14.26953125" style="6" customWidth="1"/>
    <col min="21" max="21" width="15.7265625" style="1" customWidth="1"/>
    <col min="22" max="22" width="9.1796875" style="1"/>
    <col min="23" max="23" width="27.1796875" style="1" customWidth="1"/>
    <col min="24" max="24" width="19.1796875" style="1" customWidth="1"/>
    <col min="25" max="25" width="9.1796875" style="1"/>
    <col min="26" max="26" width="34.26953125" style="1" customWidth="1"/>
    <col min="27" max="16384" width="9.1796875" style="1"/>
  </cols>
  <sheetData>
    <row r="1" spans="2:26" ht="15" thickBot="1" x14ac:dyDescent="0.4"/>
    <row r="2" spans="2:26" s="9" customFormat="1" ht="43.5" customHeight="1" thickBot="1" x14ac:dyDescent="0.4">
      <c r="B2" s="250" t="s">
        <v>218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2"/>
    </row>
    <row r="3" spans="2:26" s="10" customFormat="1" ht="22.75" customHeight="1" x14ac:dyDescent="0.35">
      <c r="B3" s="263"/>
      <c r="C3" s="264"/>
      <c r="D3" s="264"/>
      <c r="E3" s="265"/>
      <c r="F3" s="13"/>
      <c r="G3" s="266" t="s">
        <v>0</v>
      </c>
      <c r="H3" s="267"/>
      <c r="I3" s="267"/>
      <c r="J3" s="267"/>
      <c r="K3" s="268"/>
      <c r="L3" s="269" t="s">
        <v>1</v>
      </c>
      <c r="M3" s="270"/>
      <c r="N3" s="270"/>
      <c r="O3" s="270"/>
      <c r="P3" s="270"/>
      <c r="Q3" s="270"/>
      <c r="R3" s="270"/>
      <c r="S3" s="270"/>
      <c r="T3" s="271"/>
      <c r="U3" s="247" t="s">
        <v>61</v>
      </c>
      <c r="V3" s="248"/>
      <c r="W3" s="248"/>
      <c r="X3" s="248"/>
      <c r="Y3" s="248"/>
      <c r="Z3" s="249"/>
    </row>
    <row r="4" spans="2:26" s="11" customFormat="1" ht="25.5" customHeight="1" x14ac:dyDescent="0.35">
      <c r="B4" s="293" t="s">
        <v>2</v>
      </c>
      <c r="C4" s="295" t="s">
        <v>3</v>
      </c>
      <c r="D4" s="296"/>
      <c r="E4" s="297" t="s">
        <v>4</v>
      </c>
      <c r="F4" s="261" t="s">
        <v>33</v>
      </c>
      <c r="G4" s="299" t="s">
        <v>5</v>
      </c>
      <c r="H4" s="300"/>
      <c r="I4" s="301" t="s">
        <v>6</v>
      </c>
      <c r="J4" s="301" t="s">
        <v>7</v>
      </c>
      <c r="K4" s="303" t="s">
        <v>8</v>
      </c>
      <c r="L4" s="259" t="s">
        <v>9</v>
      </c>
      <c r="M4" s="259" t="s">
        <v>10</v>
      </c>
      <c r="N4" s="257" t="s">
        <v>11</v>
      </c>
      <c r="O4" s="257" t="s">
        <v>12</v>
      </c>
      <c r="P4" s="257" t="s">
        <v>13</v>
      </c>
      <c r="Q4" s="257" t="s">
        <v>14</v>
      </c>
      <c r="R4" s="257"/>
      <c r="S4" s="257"/>
      <c r="T4" s="257" t="s">
        <v>15</v>
      </c>
      <c r="U4" s="253" t="s">
        <v>62</v>
      </c>
      <c r="V4" s="253" t="s">
        <v>63</v>
      </c>
      <c r="W4" s="253" t="s">
        <v>64</v>
      </c>
      <c r="X4" s="253" t="s">
        <v>65</v>
      </c>
      <c r="Y4" s="253" t="s">
        <v>66</v>
      </c>
      <c r="Z4" s="255" t="s">
        <v>67</v>
      </c>
    </row>
    <row r="5" spans="2:26" s="4" customFormat="1" ht="48.25" customHeight="1" thickBot="1" x14ac:dyDescent="0.4">
      <c r="B5" s="294"/>
      <c r="C5" s="20" t="s">
        <v>16</v>
      </c>
      <c r="D5" s="20" t="s">
        <v>17</v>
      </c>
      <c r="E5" s="298"/>
      <c r="F5" s="262"/>
      <c r="G5" s="24" t="s">
        <v>18</v>
      </c>
      <c r="H5" s="24" t="s">
        <v>19</v>
      </c>
      <c r="I5" s="302"/>
      <c r="J5" s="302"/>
      <c r="K5" s="304"/>
      <c r="L5" s="260"/>
      <c r="M5" s="260"/>
      <c r="N5" s="258"/>
      <c r="O5" s="258"/>
      <c r="P5" s="258" t="s">
        <v>20</v>
      </c>
      <c r="Q5" s="25" t="s">
        <v>21</v>
      </c>
      <c r="R5" s="25" t="s">
        <v>22</v>
      </c>
      <c r="S5" s="25" t="s">
        <v>23</v>
      </c>
      <c r="T5" s="258"/>
      <c r="U5" s="254"/>
      <c r="V5" s="254"/>
      <c r="W5" s="254"/>
      <c r="X5" s="254"/>
      <c r="Y5" s="254"/>
      <c r="Z5" s="256"/>
    </row>
    <row r="6" spans="2:26" s="12" customFormat="1" ht="145" x14ac:dyDescent="0.35">
      <c r="B6" s="276"/>
      <c r="C6" s="274" t="s">
        <v>24</v>
      </c>
      <c r="D6" s="278" t="s">
        <v>25</v>
      </c>
      <c r="E6" s="181" t="s">
        <v>94</v>
      </c>
      <c r="F6" s="182" t="s">
        <v>102</v>
      </c>
      <c r="G6" s="183" t="s">
        <v>52</v>
      </c>
      <c r="H6" s="184" t="s">
        <v>106</v>
      </c>
      <c r="I6" s="185" t="s">
        <v>171</v>
      </c>
      <c r="J6" s="184" t="s">
        <v>38</v>
      </c>
      <c r="K6" s="182" t="s">
        <v>97</v>
      </c>
      <c r="L6" s="182" t="s">
        <v>37</v>
      </c>
      <c r="M6" s="186">
        <v>45147</v>
      </c>
      <c r="N6" s="186">
        <v>45196</v>
      </c>
      <c r="O6" s="187">
        <v>45747</v>
      </c>
      <c r="P6" s="188" t="s">
        <v>105</v>
      </c>
      <c r="Q6" s="189">
        <f t="shared" ref="Q6:Q9" si="0">R6/0.75</f>
        <v>316000000</v>
      </c>
      <c r="R6" s="190">
        <v>237000000</v>
      </c>
      <c r="S6" s="189">
        <f t="shared" ref="S6:S13" si="1">Q6-R6</f>
        <v>79000000</v>
      </c>
      <c r="T6" s="191" t="s">
        <v>35</v>
      </c>
      <c r="U6" s="192" t="s">
        <v>70</v>
      </c>
      <c r="V6" s="192" t="s">
        <v>70</v>
      </c>
      <c r="W6" s="192" t="s">
        <v>70</v>
      </c>
      <c r="X6" s="192" t="s">
        <v>70</v>
      </c>
      <c r="Y6" s="192" t="s">
        <v>70</v>
      </c>
      <c r="Z6" s="193" t="s">
        <v>70</v>
      </c>
    </row>
    <row r="7" spans="2:26" s="12" customFormat="1" ht="130.5" x14ac:dyDescent="0.35">
      <c r="B7" s="276"/>
      <c r="C7" s="274"/>
      <c r="D7" s="278"/>
      <c r="E7" s="65" t="s">
        <v>95</v>
      </c>
      <c r="F7" s="66" t="s">
        <v>103</v>
      </c>
      <c r="G7" s="67" t="s">
        <v>52</v>
      </c>
      <c r="H7" s="68" t="s">
        <v>106</v>
      </c>
      <c r="I7" s="145" t="s">
        <v>171</v>
      </c>
      <c r="J7" s="158" t="s">
        <v>38</v>
      </c>
      <c r="K7" s="66" t="s">
        <v>98</v>
      </c>
      <c r="L7" s="66" t="s">
        <v>37</v>
      </c>
      <c r="M7" s="70">
        <v>45147</v>
      </c>
      <c r="N7" s="70">
        <v>45196</v>
      </c>
      <c r="O7" s="164">
        <v>45747</v>
      </c>
      <c r="P7" s="71" t="s">
        <v>105</v>
      </c>
      <c r="Q7" s="72">
        <f t="shared" si="0"/>
        <v>314666666.66666669</v>
      </c>
      <c r="R7" s="73">
        <v>236000000</v>
      </c>
      <c r="S7" s="72">
        <f t="shared" ref="S7:S10" si="2">Q7-R7</f>
        <v>78666666.666666687</v>
      </c>
      <c r="T7" s="74" t="s">
        <v>35</v>
      </c>
      <c r="U7" s="75" t="s">
        <v>70</v>
      </c>
      <c r="V7" s="75" t="s">
        <v>70</v>
      </c>
      <c r="W7" s="75" t="s">
        <v>70</v>
      </c>
      <c r="X7" s="75" t="s">
        <v>70</v>
      </c>
      <c r="Y7" s="75" t="s">
        <v>70</v>
      </c>
      <c r="Z7" s="76" t="s">
        <v>70</v>
      </c>
    </row>
    <row r="8" spans="2:26" s="12" customFormat="1" ht="130.5" x14ac:dyDescent="0.35">
      <c r="B8" s="276"/>
      <c r="C8" s="274"/>
      <c r="D8" s="278"/>
      <c r="E8" s="102" t="s">
        <v>184</v>
      </c>
      <c r="F8" s="159" t="s">
        <v>182</v>
      </c>
      <c r="G8" s="103" t="s">
        <v>52</v>
      </c>
      <c r="H8" s="44" t="s">
        <v>180</v>
      </c>
      <c r="I8" s="160" t="s">
        <v>179</v>
      </c>
      <c r="J8" s="44" t="s">
        <v>38</v>
      </c>
      <c r="K8" s="39" t="s">
        <v>114</v>
      </c>
      <c r="L8" s="39" t="s">
        <v>37</v>
      </c>
      <c r="M8" s="41">
        <v>45441</v>
      </c>
      <c r="N8" s="41">
        <v>45455</v>
      </c>
      <c r="O8" s="41">
        <v>45838</v>
      </c>
      <c r="P8" s="161" t="s">
        <v>105</v>
      </c>
      <c r="Q8" s="38">
        <f t="shared" si="0"/>
        <v>266666666.66666666</v>
      </c>
      <c r="R8" s="43">
        <v>200000000</v>
      </c>
      <c r="S8" s="38">
        <f>Q8-R8</f>
        <v>66666666.666666657</v>
      </c>
      <c r="T8" s="104" t="s">
        <v>35</v>
      </c>
      <c r="U8" s="148" t="s">
        <v>70</v>
      </c>
      <c r="V8" s="148" t="s">
        <v>70</v>
      </c>
      <c r="W8" s="148" t="s">
        <v>70</v>
      </c>
      <c r="X8" s="148" t="s">
        <v>70</v>
      </c>
      <c r="Y8" s="148" t="s">
        <v>70</v>
      </c>
      <c r="Z8" s="162" t="s">
        <v>70</v>
      </c>
    </row>
    <row r="9" spans="2:26" s="12" customFormat="1" ht="130.5" x14ac:dyDescent="0.35">
      <c r="B9" s="276"/>
      <c r="C9" s="274"/>
      <c r="D9" s="278"/>
      <c r="E9" s="102" t="s">
        <v>185</v>
      </c>
      <c r="F9" s="159" t="s">
        <v>183</v>
      </c>
      <c r="G9" s="103" t="s">
        <v>52</v>
      </c>
      <c r="H9" s="44" t="s">
        <v>180</v>
      </c>
      <c r="I9" s="160" t="s">
        <v>179</v>
      </c>
      <c r="J9" s="44" t="s">
        <v>38</v>
      </c>
      <c r="K9" s="39" t="s">
        <v>119</v>
      </c>
      <c r="L9" s="39" t="s">
        <v>37</v>
      </c>
      <c r="M9" s="41">
        <v>45441</v>
      </c>
      <c r="N9" s="41">
        <v>45455</v>
      </c>
      <c r="O9" s="41">
        <v>45838</v>
      </c>
      <c r="P9" s="161" t="s">
        <v>105</v>
      </c>
      <c r="Q9" s="38">
        <f t="shared" si="0"/>
        <v>266666666.66666666</v>
      </c>
      <c r="R9" s="43">
        <v>200000000</v>
      </c>
      <c r="S9" s="38">
        <f>Q9-R9</f>
        <v>66666666.666666657</v>
      </c>
      <c r="T9" s="104" t="s">
        <v>35</v>
      </c>
      <c r="U9" s="148" t="s">
        <v>70</v>
      </c>
      <c r="V9" s="148" t="s">
        <v>70</v>
      </c>
      <c r="W9" s="148" t="s">
        <v>70</v>
      </c>
      <c r="X9" s="148" t="s">
        <v>70</v>
      </c>
      <c r="Y9" s="148" t="s">
        <v>70</v>
      </c>
      <c r="Z9" s="162" t="s">
        <v>70</v>
      </c>
    </row>
    <row r="10" spans="2:26" s="12" customFormat="1" ht="172.5" customHeight="1" x14ac:dyDescent="0.35">
      <c r="B10" s="276"/>
      <c r="C10" s="274"/>
      <c r="D10" s="278"/>
      <c r="E10" s="34" t="s">
        <v>109</v>
      </c>
      <c r="F10" s="21" t="s">
        <v>110</v>
      </c>
      <c r="G10" s="19" t="s">
        <v>111</v>
      </c>
      <c r="H10" s="27" t="s">
        <v>112</v>
      </c>
      <c r="I10" s="27" t="s">
        <v>113</v>
      </c>
      <c r="J10" s="27" t="s">
        <v>38</v>
      </c>
      <c r="K10" s="21" t="s">
        <v>114</v>
      </c>
      <c r="L10" s="21" t="s">
        <v>37</v>
      </c>
      <c r="M10" s="22">
        <v>45357</v>
      </c>
      <c r="N10" s="22">
        <v>45383</v>
      </c>
      <c r="O10" s="22">
        <v>45719</v>
      </c>
      <c r="P10" s="23">
        <v>0.5</v>
      </c>
      <c r="Q10" s="26">
        <v>600000000</v>
      </c>
      <c r="R10" s="43">
        <v>300000000</v>
      </c>
      <c r="S10" s="26">
        <f t="shared" si="2"/>
        <v>300000000</v>
      </c>
      <c r="T10" s="36" t="s">
        <v>35</v>
      </c>
      <c r="U10" s="52" t="s">
        <v>70</v>
      </c>
      <c r="V10" s="52" t="s">
        <v>70</v>
      </c>
      <c r="W10" s="52" t="s">
        <v>70</v>
      </c>
      <c r="X10" s="52" t="s">
        <v>70</v>
      </c>
      <c r="Y10" s="52" t="s">
        <v>70</v>
      </c>
      <c r="Z10" s="53" t="s">
        <v>70</v>
      </c>
    </row>
    <row r="11" spans="2:26" s="12" customFormat="1" ht="130.5" x14ac:dyDescent="0.35">
      <c r="B11" s="276"/>
      <c r="C11" s="274"/>
      <c r="D11" s="278"/>
      <c r="E11" s="34" t="s">
        <v>115</v>
      </c>
      <c r="F11" s="21" t="s">
        <v>116</v>
      </c>
      <c r="G11" s="19" t="s">
        <v>117</v>
      </c>
      <c r="H11" s="27" t="s">
        <v>112</v>
      </c>
      <c r="I11" s="27" t="s">
        <v>118</v>
      </c>
      <c r="J11" s="27" t="s">
        <v>38</v>
      </c>
      <c r="K11" s="21" t="s">
        <v>119</v>
      </c>
      <c r="L11" s="21" t="s">
        <v>37</v>
      </c>
      <c r="M11" s="22">
        <v>45357</v>
      </c>
      <c r="N11" s="22">
        <v>45383</v>
      </c>
      <c r="O11" s="29">
        <v>45719</v>
      </c>
      <c r="P11" s="23">
        <v>0.5</v>
      </c>
      <c r="Q11" s="26">
        <v>600000000</v>
      </c>
      <c r="R11" s="43">
        <v>300000000</v>
      </c>
      <c r="S11" s="26">
        <f>Q11-R11</f>
        <v>300000000</v>
      </c>
      <c r="T11" s="36" t="s">
        <v>35</v>
      </c>
      <c r="U11" s="52" t="s">
        <v>70</v>
      </c>
      <c r="V11" s="52" t="s">
        <v>70</v>
      </c>
      <c r="W11" s="52" t="s">
        <v>70</v>
      </c>
      <c r="X11" s="52" t="s">
        <v>70</v>
      </c>
      <c r="Y11" s="52" t="s">
        <v>70</v>
      </c>
      <c r="Z11" s="53" t="s">
        <v>70</v>
      </c>
    </row>
    <row r="12" spans="2:26" s="12" customFormat="1" ht="87.5" thickBot="1" x14ac:dyDescent="0.4">
      <c r="B12" s="276"/>
      <c r="C12" s="292"/>
      <c r="D12" s="292"/>
      <c r="E12" s="204" t="s">
        <v>192</v>
      </c>
      <c r="F12" s="205" t="s">
        <v>214</v>
      </c>
      <c r="G12" s="206" t="s">
        <v>193</v>
      </c>
      <c r="H12" s="207" t="s">
        <v>206</v>
      </c>
      <c r="I12" s="207" t="s">
        <v>207</v>
      </c>
      <c r="J12" s="44" t="s">
        <v>38</v>
      </c>
      <c r="K12" s="205" t="s">
        <v>213</v>
      </c>
      <c r="L12" s="205" t="s">
        <v>37</v>
      </c>
      <c r="M12" s="208">
        <v>45735</v>
      </c>
      <c r="N12" s="208">
        <v>45749</v>
      </c>
      <c r="O12" s="165">
        <v>45824</v>
      </c>
      <c r="P12" s="209" t="s">
        <v>205</v>
      </c>
      <c r="Q12" s="210">
        <f>R12/0.8</f>
        <v>170000000</v>
      </c>
      <c r="R12" s="211">
        <v>136000000</v>
      </c>
      <c r="S12" s="210">
        <f>Q12-R12</f>
        <v>34000000</v>
      </c>
      <c r="T12" s="212" t="s">
        <v>35</v>
      </c>
      <c r="U12" s="213" t="s">
        <v>70</v>
      </c>
      <c r="V12" s="213" t="s">
        <v>70</v>
      </c>
      <c r="W12" s="213" t="s">
        <v>70</v>
      </c>
      <c r="X12" s="213" t="s">
        <v>70</v>
      </c>
      <c r="Y12" s="213" t="s">
        <v>70</v>
      </c>
      <c r="Z12" s="214" t="s">
        <v>70</v>
      </c>
    </row>
    <row r="13" spans="2:26" s="12" customFormat="1" ht="156.75" customHeight="1" thickBot="1" x14ac:dyDescent="0.4">
      <c r="B13" s="276"/>
      <c r="C13" s="49" t="s">
        <v>26</v>
      </c>
      <c r="D13" s="50" t="s">
        <v>27</v>
      </c>
      <c r="E13" s="86" t="s">
        <v>96</v>
      </c>
      <c r="F13" s="87" t="s">
        <v>101</v>
      </c>
      <c r="G13" s="88" t="s">
        <v>100</v>
      </c>
      <c r="H13" s="89" t="s">
        <v>104</v>
      </c>
      <c r="I13" s="146" t="s">
        <v>172</v>
      </c>
      <c r="J13" s="89" t="s">
        <v>38</v>
      </c>
      <c r="K13" s="87" t="s">
        <v>99</v>
      </c>
      <c r="L13" s="87" t="s">
        <v>37</v>
      </c>
      <c r="M13" s="90">
        <v>45147</v>
      </c>
      <c r="N13" s="90">
        <v>45196</v>
      </c>
      <c r="O13" s="163">
        <v>45747</v>
      </c>
      <c r="P13" s="91" t="s">
        <v>105</v>
      </c>
      <c r="Q13" s="92">
        <f>R13/0.75</f>
        <v>285333333.33333331</v>
      </c>
      <c r="R13" s="93">
        <v>214000000</v>
      </c>
      <c r="S13" s="92">
        <f t="shared" si="1"/>
        <v>71333333.333333313</v>
      </c>
      <c r="T13" s="94" t="s">
        <v>35</v>
      </c>
      <c r="U13" s="95" t="s">
        <v>70</v>
      </c>
      <c r="V13" s="95" t="s">
        <v>70</v>
      </c>
      <c r="W13" s="95" t="s">
        <v>70</v>
      </c>
      <c r="X13" s="95" t="s">
        <v>70</v>
      </c>
      <c r="Y13" s="95" t="s">
        <v>70</v>
      </c>
      <c r="Z13" s="96" t="s">
        <v>70</v>
      </c>
    </row>
    <row r="14" spans="2:26" ht="127.5" customHeight="1" x14ac:dyDescent="0.35">
      <c r="B14" s="276"/>
      <c r="C14" s="280" t="s">
        <v>28</v>
      </c>
      <c r="D14" s="282" t="s">
        <v>29</v>
      </c>
      <c r="E14" s="34" t="s">
        <v>120</v>
      </c>
      <c r="F14" s="27" t="s">
        <v>121</v>
      </c>
      <c r="G14" s="19" t="s">
        <v>53</v>
      </c>
      <c r="H14" s="27" t="s">
        <v>122</v>
      </c>
      <c r="I14" s="27" t="s">
        <v>123</v>
      </c>
      <c r="J14" s="27" t="s">
        <v>124</v>
      </c>
      <c r="K14" s="21" t="s">
        <v>36</v>
      </c>
      <c r="L14" s="21" t="s">
        <v>125</v>
      </c>
      <c r="M14" s="41">
        <v>45448</v>
      </c>
      <c r="N14" s="41">
        <v>45462</v>
      </c>
      <c r="O14" s="41">
        <v>45616</v>
      </c>
      <c r="P14" s="23" t="s">
        <v>126</v>
      </c>
      <c r="Q14" s="26">
        <f>R14/0.4</f>
        <v>650000000</v>
      </c>
      <c r="R14" s="38">
        <v>260000000</v>
      </c>
      <c r="S14" s="26">
        <f t="shared" ref="S14" si="3">Q14-R14</f>
        <v>390000000</v>
      </c>
      <c r="T14" s="36" t="s">
        <v>35</v>
      </c>
      <c r="U14" s="100" t="s">
        <v>70</v>
      </c>
      <c r="V14" s="100" t="s">
        <v>70</v>
      </c>
      <c r="W14" s="100" t="s">
        <v>70</v>
      </c>
      <c r="X14" s="100" t="s">
        <v>70</v>
      </c>
      <c r="Y14" s="100" t="s">
        <v>70</v>
      </c>
      <c r="Z14" s="101" t="s">
        <v>70</v>
      </c>
    </row>
    <row r="15" spans="2:26" ht="304.5" x14ac:dyDescent="0.35">
      <c r="B15" s="276"/>
      <c r="C15" s="281"/>
      <c r="D15" s="283"/>
      <c r="E15" s="97" t="s">
        <v>77</v>
      </c>
      <c r="F15" s="69" t="s">
        <v>87</v>
      </c>
      <c r="G15" s="98" t="s">
        <v>75</v>
      </c>
      <c r="H15" s="69" t="s">
        <v>74</v>
      </c>
      <c r="I15" s="145" t="s">
        <v>173</v>
      </c>
      <c r="J15" s="69" t="s">
        <v>38</v>
      </c>
      <c r="K15" s="66" t="s">
        <v>76</v>
      </c>
      <c r="L15" s="66" t="s">
        <v>54</v>
      </c>
      <c r="M15" s="70">
        <v>45140</v>
      </c>
      <c r="N15" s="70">
        <v>45196</v>
      </c>
      <c r="O15" s="164">
        <v>45747</v>
      </c>
      <c r="P15" s="99" t="s">
        <v>81</v>
      </c>
      <c r="Q15" s="62">
        <v>427000000</v>
      </c>
      <c r="R15" s="62">
        <v>427000000</v>
      </c>
      <c r="S15" s="62">
        <v>0</v>
      </c>
      <c r="T15" s="74" t="s">
        <v>35</v>
      </c>
      <c r="U15" s="63" t="s">
        <v>70</v>
      </c>
      <c r="V15" s="63" t="s">
        <v>70</v>
      </c>
      <c r="W15" s="63" t="s">
        <v>70</v>
      </c>
      <c r="X15" s="63" t="s">
        <v>70</v>
      </c>
      <c r="Y15" s="63" t="s">
        <v>70</v>
      </c>
      <c r="Z15" s="64" t="s">
        <v>70</v>
      </c>
    </row>
    <row r="16" spans="2:26" ht="72.5" x14ac:dyDescent="0.35">
      <c r="B16" s="276"/>
      <c r="C16" s="281"/>
      <c r="D16" s="283"/>
      <c r="E16" s="102" t="s">
        <v>127</v>
      </c>
      <c r="F16" s="27" t="s">
        <v>128</v>
      </c>
      <c r="G16" s="103" t="s">
        <v>41</v>
      </c>
      <c r="H16" s="44" t="s">
        <v>129</v>
      </c>
      <c r="I16" s="44" t="s">
        <v>130</v>
      </c>
      <c r="J16" s="44" t="s">
        <v>60</v>
      </c>
      <c r="K16" s="39" t="s">
        <v>36</v>
      </c>
      <c r="L16" s="39" t="s">
        <v>54</v>
      </c>
      <c r="M16" s="41">
        <v>45427</v>
      </c>
      <c r="N16" s="41">
        <v>45441</v>
      </c>
      <c r="O16" s="37">
        <v>45716</v>
      </c>
      <c r="P16" s="42" t="s">
        <v>131</v>
      </c>
      <c r="Q16" s="38">
        <f>R16</f>
        <v>100000000</v>
      </c>
      <c r="R16" s="43">
        <v>100000000</v>
      </c>
      <c r="S16" s="38">
        <f t="shared" ref="S16:S18" si="4">Q16-R16</f>
        <v>0</v>
      </c>
      <c r="T16" s="104" t="s">
        <v>35</v>
      </c>
      <c r="U16" s="52" t="s">
        <v>70</v>
      </c>
      <c r="V16" s="52" t="s">
        <v>70</v>
      </c>
      <c r="W16" s="52" t="s">
        <v>70</v>
      </c>
      <c r="X16" s="52" t="s">
        <v>70</v>
      </c>
      <c r="Y16" s="52" t="s">
        <v>70</v>
      </c>
      <c r="Z16" s="53" t="s">
        <v>70</v>
      </c>
    </row>
    <row r="17" spans="2:65" ht="43.5" x14ac:dyDescent="0.35">
      <c r="B17" s="276"/>
      <c r="C17" s="281"/>
      <c r="D17" s="283"/>
      <c r="E17" s="102" t="s">
        <v>132</v>
      </c>
      <c r="F17" s="27" t="s">
        <v>133</v>
      </c>
      <c r="G17" s="103" t="s">
        <v>134</v>
      </c>
      <c r="H17" s="44" t="s">
        <v>186</v>
      </c>
      <c r="I17" s="44" t="s">
        <v>187</v>
      </c>
      <c r="J17" s="44" t="s">
        <v>38</v>
      </c>
      <c r="K17" s="39" t="s">
        <v>36</v>
      </c>
      <c r="L17" s="39" t="s">
        <v>54</v>
      </c>
      <c r="M17" s="151">
        <v>45546</v>
      </c>
      <c r="N17" s="151">
        <v>45560</v>
      </c>
      <c r="O17" s="151">
        <v>45777</v>
      </c>
      <c r="P17" s="42">
        <v>0.85</v>
      </c>
      <c r="Q17" s="43">
        <f>R17/0.85</f>
        <v>70588235.294117644</v>
      </c>
      <c r="R17" s="43">
        <v>60000000</v>
      </c>
      <c r="S17" s="38">
        <f t="shared" si="4"/>
        <v>10588235.294117644</v>
      </c>
      <c r="T17" s="104" t="s">
        <v>35</v>
      </c>
      <c r="U17" s="52" t="s">
        <v>70</v>
      </c>
      <c r="V17" s="52" t="s">
        <v>70</v>
      </c>
      <c r="W17" s="52" t="s">
        <v>70</v>
      </c>
      <c r="X17" s="52" t="s">
        <v>70</v>
      </c>
      <c r="Y17" s="52" t="s">
        <v>70</v>
      </c>
      <c r="Z17" s="53" t="s">
        <v>70</v>
      </c>
    </row>
    <row r="18" spans="2:65" ht="43.5" x14ac:dyDescent="0.35">
      <c r="B18" s="276"/>
      <c r="C18" s="281"/>
      <c r="D18" s="283"/>
      <c r="E18" s="34" t="s">
        <v>135</v>
      </c>
      <c r="F18" s="27" t="s">
        <v>136</v>
      </c>
      <c r="G18" s="19" t="s">
        <v>137</v>
      </c>
      <c r="H18" s="27" t="s">
        <v>138</v>
      </c>
      <c r="I18" s="27" t="s">
        <v>139</v>
      </c>
      <c r="J18" s="27" t="s">
        <v>38</v>
      </c>
      <c r="K18" s="21" t="s">
        <v>36</v>
      </c>
      <c r="L18" s="21" t="s">
        <v>37</v>
      </c>
      <c r="M18" s="41">
        <v>45357</v>
      </c>
      <c r="N18" s="41">
        <v>45371</v>
      </c>
      <c r="O18" s="41">
        <v>45611</v>
      </c>
      <c r="P18" s="23">
        <v>0.8</v>
      </c>
      <c r="Q18" s="35">
        <f t="shared" ref="Q18" si="5">R18/0.8</f>
        <v>125000000</v>
      </c>
      <c r="R18" s="43">
        <v>100000000</v>
      </c>
      <c r="S18" s="26">
        <f t="shared" si="4"/>
        <v>25000000</v>
      </c>
      <c r="T18" s="36" t="s">
        <v>35</v>
      </c>
      <c r="U18" s="100" t="s">
        <v>70</v>
      </c>
      <c r="V18" s="100" t="s">
        <v>70</v>
      </c>
      <c r="W18" s="100" t="s">
        <v>70</v>
      </c>
      <c r="X18" s="100" t="s">
        <v>70</v>
      </c>
      <c r="Y18" s="100" t="s">
        <v>70</v>
      </c>
      <c r="Z18" s="101" t="s">
        <v>70</v>
      </c>
    </row>
    <row r="19" spans="2:65" ht="197.5" customHeight="1" x14ac:dyDescent="0.35">
      <c r="B19" s="276"/>
      <c r="C19" s="281"/>
      <c r="D19" s="283"/>
      <c r="E19" s="34" t="s">
        <v>140</v>
      </c>
      <c r="F19" s="27" t="s">
        <v>141</v>
      </c>
      <c r="G19" s="19" t="s">
        <v>142</v>
      </c>
      <c r="H19" s="105" t="s">
        <v>143</v>
      </c>
      <c r="I19" s="106" t="s">
        <v>144</v>
      </c>
      <c r="J19" s="105" t="s">
        <v>145</v>
      </c>
      <c r="K19" s="21" t="s">
        <v>36</v>
      </c>
      <c r="L19" s="21" t="s">
        <v>39</v>
      </c>
      <c r="M19" s="22">
        <v>45448</v>
      </c>
      <c r="N19" s="22">
        <v>45539</v>
      </c>
      <c r="O19" s="22">
        <v>45688</v>
      </c>
      <c r="P19" s="23">
        <v>0.8</v>
      </c>
      <c r="Q19" s="38">
        <f>R19/0.8</f>
        <v>375000000</v>
      </c>
      <c r="R19" s="38">
        <v>300000000</v>
      </c>
      <c r="S19" s="38">
        <f>Q19-R19</f>
        <v>75000000</v>
      </c>
      <c r="T19" s="107" t="s">
        <v>35</v>
      </c>
      <c r="U19" s="52" t="s">
        <v>70</v>
      </c>
      <c r="V19" s="52" t="s">
        <v>70</v>
      </c>
      <c r="W19" s="52" t="s">
        <v>70</v>
      </c>
      <c r="X19" s="52" t="s">
        <v>70</v>
      </c>
      <c r="Y19" s="52" t="s">
        <v>70</v>
      </c>
      <c r="Z19" s="53" t="s">
        <v>70</v>
      </c>
    </row>
    <row r="20" spans="2:65" ht="130.5" x14ac:dyDescent="0.35">
      <c r="B20" s="276"/>
      <c r="C20" s="281"/>
      <c r="D20" s="283"/>
      <c r="E20" s="97" t="s">
        <v>78</v>
      </c>
      <c r="F20" s="69" t="s">
        <v>88</v>
      </c>
      <c r="G20" s="98" t="s">
        <v>73</v>
      </c>
      <c r="H20" s="69" t="s">
        <v>82</v>
      </c>
      <c r="I20" s="145" t="s">
        <v>174</v>
      </c>
      <c r="J20" s="69" t="s">
        <v>38</v>
      </c>
      <c r="K20" s="66" t="s">
        <v>83</v>
      </c>
      <c r="L20" s="66" t="s">
        <v>54</v>
      </c>
      <c r="M20" s="70">
        <v>45140</v>
      </c>
      <c r="N20" s="70">
        <v>45196</v>
      </c>
      <c r="O20" s="164">
        <v>45747</v>
      </c>
      <c r="P20" s="99" t="s">
        <v>84</v>
      </c>
      <c r="Q20" s="62">
        <v>33000000</v>
      </c>
      <c r="R20" s="62">
        <v>33000000</v>
      </c>
      <c r="S20" s="62">
        <v>0</v>
      </c>
      <c r="T20" s="74" t="s">
        <v>35</v>
      </c>
      <c r="U20" s="63" t="s">
        <v>70</v>
      </c>
      <c r="V20" s="63" t="s">
        <v>70</v>
      </c>
      <c r="W20" s="63" t="s">
        <v>70</v>
      </c>
      <c r="X20" s="63" t="s">
        <v>70</v>
      </c>
      <c r="Y20" s="63" t="s">
        <v>70</v>
      </c>
      <c r="Z20" s="64" t="s">
        <v>70</v>
      </c>
    </row>
    <row r="21" spans="2:65" ht="138.75" customHeight="1" x14ac:dyDescent="0.35">
      <c r="B21" s="276"/>
      <c r="C21" s="274"/>
      <c r="D21" s="284"/>
      <c r="E21" s="108" t="s">
        <v>79</v>
      </c>
      <c r="F21" s="109" t="s">
        <v>89</v>
      </c>
      <c r="G21" s="56" t="s">
        <v>73</v>
      </c>
      <c r="H21" s="57" t="s">
        <v>85</v>
      </c>
      <c r="I21" s="147" t="s">
        <v>174</v>
      </c>
      <c r="J21" s="57" t="s">
        <v>38</v>
      </c>
      <c r="K21" s="55" t="s">
        <v>86</v>
      </c>
      <c r="L21" s="55" t="s">
        <v>54</v>
      </c>
      <c r="M21" s="58">
        <v>45140</v>
      </c>
      <c r="N21" s="58">
        <v>45196</v>
      </c>
      <c r="O21" s="164">
        <v>45747</v>
      </c>
      <c r="P21" s="110" t="s">
        <v>84</v>
      </c>
      <c r="Q21" s="60">
        <v>173000000</v>
      </c>
      <c r="R21" s="60">
        <v>173000000</v>
      </c>
      <c r="S21" s="59">
        <v>0</v>
      </c>
      <c r="T21" s="59" t="s">
        <v>35</v>
      </c>
      <c r="U21" s="61" t="s">
        <v>70</v>
      </c>
      <c r="V21" s="61" t="s">
        <v>70</v>
      </c>
      <c r="W21" s="61" t="s">
        <v>70</v>
      </c>
      <c r="X21" s="61" t="s">
        <v>70</v>
      </c>
      <c r="Y21" s="61" t="s">
        <v>70</v>
      </c>
      <c r="Z21" s="111" t="s">
        <v>70</v>
      </c>
    </row>
    <row r="22" spans="2:65" ht="72" customHeight="1" thickBot="1" x14ac:dyDescent="0.4">
      <c r="B22" s="276"/>
      <c r="C22" s="274"/>
      <c r="D22" s="284"/>
      <c r="E22" s="215" t="s">
        <v>216</v>
      </c>
      <c r="F22" s="216" t="s">
        <v>146</v>
      </c>
      <c r="G22" s="217" t="s">
        <v>73</v>
      </c>
      <c r="H22" s="160" t="s">
        <v>72</v>
      </c>
      <c r="I22" s="216" t="s">
        <v>147</v>
      </c>
      <c r="J22" s="216" t="s">
        <v>38</v>
      </c>
      <c r="K22" s="218" t="s">
        <v>114</v>
      </c>
      <c r="L22" s="218" t="s">
        <v>54</v>
      </c>
      <c r="M22" s="219">
        <v>45602</v>
      </c>
      <c r="N22" s="219">
        <v>45616</v>
      </c>
      <c r="O22" s="219">
        <v>45838</v>
      </c>
      <c r="P22" s="220" t="s">
        <v>59</v>
      </c>
      <c r="Q22" s="221">
        <f>R22</f>
        <v>270000000</v>
      </c>
      <c r="R22" s="221">
        <v>270000000</v>
      </c>
      <c r="S22" s="222">
        <v>0</v>
      </c>
      <c r="T22" s="223" t="s">
        <v>35</v>
      </c>
      <c r="U22" s="224" t="s">
        <v>70</v>
      </c>
      <c r="V22" s="224" t="s">
        <v>70</v>
      </c>
      <c r="W22" s="224" t="s">
        <v>70</v>
      </c>
      <c r="X22" s="224" t="s">
        <v>70</v>
      </c>
      <c r="Y22" s="224" t="s">
        <v>70</v>
      </c>
      <c r="Z22" s="225" t="s">
        <v>70</v>
      </c>
    </row>
    <row r="23" spans="2:65" s="51" customFormat="1" ht="290.25" customHeight="1" x14ac:dyDescent="0.35">
      <c r="B23" s="276"/>
      <c r="C23" s="285" t="s">
        <v>30</v>
      </c>
      <c r="D23" s="289" t="s">
        <v>42</v>
      </c>
      <c r="E23" s="226" t="s">
        <v>148</v>
      </c>
      <c r="F23" s="227" t="s">
        <v>149</v>
      </c>
      <c r="G23" s="228" t="s">
        <v>108</v>
      </c>
      <c r="H23" s="229" t="s">
        <v>150</v>
      </c>
      <c r="I23" s="229" t="s">
        <v>107</v>
      </c>
      <c r="J23" s="230" t="s">
        <v>188</v>
      </c>
      <c r="K23" s="231" t="s">
        <v>36</v>
      </c>
      <c r="L23" s="231" t="s">
        <v>37</v>
      </c>
      <c r="M23" s="232">
        <v>45602</v>
      </c>
      <c r="N23" s="232">
        <v>45616</v>
      </c>
      <c r="O23" s="232">
        <v>45807</v>
      </c>
      <c r="P23" s="238" t="s">
        <v>217</v>
      </c>
      <c r="Q23" s="233">
        <f>R23/0.55</f>
        <v>727272727.27272725</v>
      </c>
      <c r="R23" s="233">
        <v>400000000</v>
      </c>
      <c r="S23" s="43">
        <f>Q23-R23</f>
        <v>327272727.27272725</v>
      </c>
      <c r="T23" s="234" t="s">
        <v>35</v>
      </c>
      <c r="U23" s="231" t="s">
        <v>71</v>
      </c>
      <c r="V23" s="235">
        <v>2.5</v>
      </c>
      <c r="W23" s="231" t="s">
        <v>69</v>
      </c>
      <c r="X23" s="236" t="s">
        <v>70</v>
      </c>
      <c r="Y23" s="236" t="s">
        <v>70</v>
      </c>
      <c r="Z23" s="237" t="s">
        <v>68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</row>
    <row r="24" spans="2:65" s="51" customFormat="1" ht="241.5" customHeight="1" x14ac:dyDescent="0.35">
      <c r="B24" s="276"/>
      <c r="C24" s="286"/>
      <c r="D24" s="290"/>
      <c r="E24" s="102" t="s">
        <v>194</v>
      </c>
      <c r="F24" s="40" t="s">
        <v>195</v>
      </c>
      <c r="G24" s="103" t="s">
        <v>196</v>
      </c>
      <c r="H24" s="44" t="s">
        <v>197</v>
      </c>
      <c r="I24" s="44" t="s">
        <v>198</v>
      </c>
      <c r="J24" s="44" t="s">
        <v>199</v>
      </c>
      <c r="K24" s="39" t="s">
        <v>36</v>
      </c>
      <c r="L24" s="39" t="s">
        <v>37</v>
      </c>
      <c r="M24" s="41">
        <v>45665</v>
      </c>
      <c r="N24" s="41">
        <v>45679</v>
      </c>
      <c r="O24" s="41">
        <v>46391</v>
      </c>
      <c r="P24" s="42">
        <v>0.95</v>
      </c>
      <c r="Q24" s="43">
        <f>R24/0.95</f>
        <v>52631578.947368421</v>
      </c>
      <c r="R24" s="43">
        <v>50000000</v>
      </c>
      <c r="S24" s="43">
        <f>Q24-R24</f>
        <v>2631578.9473684207</v>
      </c>
      <c r="T24" s="104" t="s">
        <v>35</v>
      </c>
      <c r="U24" s="39" t="s">
        <v>70</v>
      </c>
      <c r="V24" s="52" t="s">
        <v>70</v>
      </c>
      <c r="W24" s="39" t="s">
        <v>70</v>
      </c>
      <c r="X24" s="52" t="s">
        <v>70</v>
      </c>
      <c r="Y24" s="52" t="s">
        <v>70</v>
      </c>
      <c r="Z24" s="239" t="s">
        <v>70</v>
      </c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</row>
    <row r="25" spans="2:65" ht="228.25" customHeight="1" x14ac:dyDescent="0.35">
      <c r="B25" s="276"/>
      <c r="C25" s="287"/>
      <c r="D25" s="291"/>
      <c r="E25" s="117" t="s">
        <v>80</v>
      </c>
      <c r="F25" s="68" t="s">
        <v>91</v>
      </c>
      <c r="G25" s="67" t="s">
        <v>90</v>
      </c>
      <c r="H25" s="68" t="s">
        <v>92</v>
      </c>
      <c r="I25" s="168" t="s">
        <v>175</v>
      </c>
      <c r="J25" s="68" t="s">
        <v>38</v>
      </c>
      <c r="K25" s="118" t="s">
        <v>93</v>
      </c>
      <c r="L25" s="118" t="s">
        <v>37</v>
      </c>
      <c r="M25" s="119">
        <v>45147</v>
      </c>
      <c r="N25" s="119">
        <v>45196</v>
      </c>
      <c r="O25" s="194">
        <v>45747</v>
      </c>
      <c r="P25" s="169">
        <v>0.85</v>
      </c>
      <c r="Q25" s="170">
        <f>R25/0.85</f>
        <v>743529411.7647059</v>
      </c>
      <c r="R25" s="170">
        <v>632000000</v>
      </c>
      <c r="S25" s="120">
        <f>Q25-R25</f>
        <v>111529411.7647059</v>
      </c>
      <c r="T25" s="171" t="s">
        <v>35</v>
      </c>
      <c r="U25" s="75" t="s">
        <v>70</v>
      </c>
      <c r="V25" s="75" t="s">
        <v>70</v>
      </c>
      <c r="W25" s="75" t="s">
        <v>70</v>
      </c>
      <c r="X25" s="75" t="s">
        <v>70</v>
      </c>
      <c r="Y25" s="75" t="s">
        <v>70</v>
      </c>
      <c r="Z25" s="172" t="s">
        <v>70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2:65" s="51" customFormat="1" ht="294" customHeight="1" thickBot="1" x14ac:dyDescent="0.4">
      <c r="B26" s="276"/>
      <c r="C26" s="288"/>
      <c r="D26" s="292"/>
      <c r="E26" s="173" t="s">
        <v>151</v>
      </c>
      <c r="F26" s="112" t="s">
        <v>152</v>
      </c>
      <c r="G26" s="113" t="s">
        <v>153</v>
      </c>
      <c r="H26" s="174" t="s">
        <v>154</v>
      </c>
      <c r="I26" s="174" t="s">
        <v>155</v>
      </c>
      <c r="J26" s="174" t="s">
        <v>156</v>
      </c>
      <c r="K26" s="134" t="s">
        <v>36</v>
      </c>
      <c r="L26" s="134" t="s">
        <v>37</v>
      </c>
      <c r="M26" s="175">
        <v>45427</v>
      </c>
      <c r="N26" s="175">
        <v>45446</v>
      </c>
      <c r="O26" s="175">
        <v>45625</v>
      </c>
      <c r="P26" s="134" t="s">
        <v>157</v>
      </c>
      <c r="Q26" s="176">
        <f>R26/0.85</f>
        <v>352941176.47058827</v>
      </c>
      <c r="R26" s="176">
        <v>300000000</v>
      </c>
      <c r="S26" s="177">
        <f>Q26-R26</f>
        <v>52941176.470588267</v>
      </c>
      <c r="T26" s="137" t="s">
        <v>35</v>
      </c>
      <c r="U26" s="134" t="s">
        <v>71</v>
      </c>
      <c r="V26" s="178">
        <v>3.5</v>
      </c>
      <c r="W26" s="134" t="s">
        <v>69</v>
      </c>
      <c r="X26" s="179" t="s">
        <v>70</v>
      </c>
      <c r="Y26" s="179" t="s">
        <v>70</v>
      </c>
      <c r="Z26" s="180" t="s">
        <v>68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</row>
    <row r="27" spans="2:65" ht="54.75" customHeight="1" x14ac:dyDescent="0.35">
      <c r="B27" s="276"/>
      <c r="C27" s="273" t="s">
        <v>31</v>
      </c>
      <c r="D27" s="277" t="s">
        <v>32</v>
      </c>
      <c r="E27" s="102" t="s">
        <v>159</v>
      </c>
      <c r="F27" s="40" t="s">
        <v>160</v>
      </c>
      <c r="G27" s="103" t="s">
        <v>43</v>
      </c>
      <c r="H27" s="127" t="s">
        <v>49</v>
      </c>
      <c r="I27" s="127" t="s">
        <v>161</v>
      </c>
      <c r="J27" s="127" t="s">
        <v>190</v>
      </c>
      <c r="K27" s="121" t="s">
        <v>36</v>
      </c>
      <c r="L27" s="121" t="s">
        <v>37</v>
      </c>
      <c r="M27" s="41">
        <v>45329</v>
      </c>
      <c r="N27" s="41">
        <v>45343</v>
      </c>
      <c r="O27" s="41">
        <v>45688</v>
      </c>
      <c r="P27" s="128">
        <v>1</v>
      </c>
      <c r="Q27" s="122">
        <v>20000000</v>
      </c>
      <c r="R27" s="150">
        <v>20000000</v>
      </c>
      <c r="S27" s="47">
        <v>0</v>
      </c>
      <c r="T27" s="48" t="s">
        <v>35</v>
      </c>
      <c r="U27" s="121" t="s">
        <v>70</v>
      </c>
      <c r="V27" s="121" t="s">
        <v>70</v>
      </c>
      <c r="W27" s="121" t="s">
        <v>70</v>
      </c>
      <c r="X27" s="121" t="s">
        <v>70</v>
      </c>
      <c r="Y27" s="121" t="s">
        <v>70</v>
      </c>
      <c r="Z27" s="129" t="s">
        <v>70</v>
      </c>
    </row>
    <row r="28" spans="2:65" ht="98.5" customHeight="1" x14ac:dyDescent="0.35">
      <c r="B28" s="276"/>
      <c r="C28" s="274"/>
      <c r="D28" s="278"/>
      <c r="E28" s="138" t="s">
        <v>191</v>
      </c>
      <c r="F28" s="139" t="s">
        <v>200</v>
      </c>
      <c r="G28" s="140" t="s">
        <v>201</v>
      </c>
      <c r="H28" s="141" t="s">
        <v>202</v>
      </c>
      <c r="I28" s="141" t="s">
        <v>203</v>
      </c>
      <c r="J28" s="141" t="s">
        <v>38</v>
      </c>
      <c r="K28" s="240" t="s">
        <v>36</v>
      </c>
      <c r="L28" s="240" t="s">
        <v>37</v>
      </c>
      <c r="M28" s="37">
        <v>45630</v>
      </c>
      <c r="N28" s="37">
        <v>45644</v>
      </c>
      <c r="O28" s="37">
        <v>45838</v>
      </c>
      <c r="P28" s="241" t="s">
        <v>210</v>
      </c>
      <c r="Q28" s="242">
        <v>80000000</v>
      </c>
      <c r="R28" s="242">
        <v>80000000</v>
      </c>
      <c r="S28" s="243">
        <v>0</v>
      </c>
      <c r="T28" s="244" t="s">
        <v>35</v>
      </c>
      <c r="U28" s="240" t="s">
        <v>204</v>
      </c>
      <c r="V28" s="240">
        <v>4</v>
      </c>
      <c r="W28" s="240" t="s">
        <v>208</v>
      </c>
      <c r="X28" s="240" t="s">
        <v>209</v>
      </c>
      <c r="Y28" s="240">
        <v>2023</v>
      </c>
      <c r="Z28" s="245" t="s">
        <v>211</v>
      </c>
    </row>
    <row r="29" spans="2:65" ht="58" x14ac:dyDescent="0.35">
      <c r="B29" s="276"/>
      <c r="C29" s="274"/>
      <c r="D29" s="278"/>
      <c r="E29" s="138" t="s">
        <v>166</v>
      </c>
      <c r="F29" s="139" t="s">
        <v>167</v>
      </c>
      <c r="G29" s="140" t="s">
        <v>168</v>
      </c>
      <c r="H29" s="141" t="s">
        <v>169</v>
      </c>
      <c r="I29" s="141" t="s">
        <v>170</v>
      </c>
      <c r="J29" s="141" t="s">
        <v>38</v>
      </c>
      <c r="K29" s="142" t="s">
        <v>36</v>
      </c>
      <c r="L29" s="142" t="s">
        <v>37</v>
      </c>
      <c r="M29" s="37">
        <v>45448</v>
      </c>
      <c r="N29" s="37">
        <v>45476</v>
      </c>
      <c r="O29" s="37">
        <v>45776</v>
      </c>
      <c r="P29" s="142" t="s">
        <v>165</v>
      </c>
      <c r="Q29" s="143">
        <f>R29/0.85</f>
        <v>176470588.23529413</v>
      </c>
      <c r="R29" s="143">
        <v>150000000</v>
      </c>
      <c r="S29" s="45">
        <f>Q29-R29</f>
        <v>26470588.235294133</v>
      </c>
      <c r="T29" s="46" t="s">
        <v>35</v>
      </c>
      <c r="U29" s="142" t="s">
        <v>70</v>
      </c>
      <c r="V29" s="142" t="s">
        <v>70</v>
      </c>
      <c r="W29" s="142" t="s">
        <v>70</v>
      </c>
      <c r="X29" s="142" t="s">
        <v>70</v>
      </c>
      <c r="Y29" s="142" t="s">
        <v>70</v>
      </c>
      <c r="Z29" s="144" t="s">
        <v>70</v>
      </c>
    </row>
    <row r="30" spans="2:65" ht="58" x14ac:dyDescent="0.35">
      <c r="B30" s="276"/>
      <c r="C30" s="274"/>
      <c r="D30" s="278"/>
      <c r="E30" s="123" t="s">
        <v>45</v>
      </c>
      <c r="F30" s="124" t="s">
        <v>46</v>
      </c>
      <c r="G30" s="78" t="s">
        <v>40</v>
      </c>
      <c r="H30" s="79" t="s">
        <v>44</v>
      </c>
      <c r="I30" s="79" t="s">
        <v>47</v>
      </c>
      <c r="J30" s="79" t="s">
        <v>38</v>
      </c>
      <c r="K30" s="77" t="s">
        <v>36</v>
      </c>
      <c r="L30" s="77" t="s">
        <v>37</v>
      </c>
      <c r="M30" s="80">
        <v>44811</v>
      </c>
      <c r="N30" s="80">
        <v>44811</v>
      </c>
      <c r="O30" s="80">
        <v>45614</v>
      </c>
      <c r="P30" s="77" t="s">
        <v>48</v>
      </c>
      <c r="Q30" s="125">
        <f t="shared" ref="Q30" si="6">R30/0.85</f>
        <v>352941176.47058827</v>
      </c>
      <c r="R30" s="82">
        <v>300000000</v>
      </c>
      <c r="S30" s="81">
        <f t="shared" ref="S30" si="7">Q30-R30</f>
        <v>52941176.470588267</v>
      </c>
      <c r="T30" s="83" t="s">
        <v>35</v>
      </c>
      <c r="U30" s="84" t="s">
        <v>70</v>
      </c>
      <c r="V30" s="84" t="s">
        <v>70</v>
      </c>
      <c r="W30" s="84" t="s">
        <v>70</v>
      </c>
      <c r="X30" s="84" t="s">
        <v>70</v>
      </c>
      <c r="Y30" s="84" t="s">
        <v>70</v>
      </c>
      <c r="Z30" s="85" t="s">
        <v>70</v>
      </c>
    </row>
    <row r="31" spans="2:65" ht="58.5" thickBot="1" x14ac:dyDescent="0.4">
      <c r="B31" s="276"/>
      <c r="C31" s="275"/>
      <c r="D31" s="279"/>
      <c r="E31" s="130" t="s">
        <v>162</v>
      </c>
      <c r="F31" s="131" t="s">
        <v>163</v>
      </c>
      <c r="G31" s="132" t="s">
        <v>40</v>
      </c>
      <c r="H31" s="133" t="s">
        <v>44</v>
      </c>
      <c r="I31" s="133" t="s">
        <v>164</v>
      </c>
      <c r="J31" s="133" t="s">
        <v>38</v>
      </c>
      <c r="K31" s="134" t="s">
        <v>36</v>
      </c>
      <c r="L31" s="135" t="s">
        <v>37</v>
      </c>
      <c r="M31" s="165">
        <v>45672</v>
      </c>
      <c r="N31" s="165">
        <v>45686</v>
      </c>
      <c r="O31" s="165">
        <v>45975</v>
      </c>
      <c r="P31" s="136" t="s">
        <v>165</v>
      </c>
      <c r="Q31" s="114">
        <f>R31/0.85</f>
        <v>588235294.11764705</v>
      </c>
      <c r="R31" s="114">
        <v>500000000</v>
      </c>
      <c r="S31" s="114">
        <f>Q31-R31</f>
        <v>88235294.117647052</v>
      </c>
      <c r="T31" s="137" t="s">
        <v>35</v>
      </c>
      <c r="U31" s="115" t="s">
        <v>70</v>
      </c>
      <c r="V31" s="115" t="s">
        <v>70</v>
      </c>
      <c r="W31" s="115" t="s">
        <v>70</v>
      </c>
      <c r="X31" s="115" t="s">
        <v>70</v>
      </c>
      <c r="Y31" s="115" t="s">
        <v>70</v>
      </c>
      <c r="Z31" s="116" t="s">
        <v>70</v>
      </c>
    </row>
    <row r="32" spans="2:65" ht="14.25" customHeight="1" x14ac:dyDescent="0.35">
      <c r="B32" s="31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2:20" ht="18.5" x14ac:dyDescent="0.45">
      <c r="B33" s="30" t="s">
        <v>58</v>
      </c>
      <c r="R33" s="28"/>
    </row>
    <row r="34" spans="2:20" ht="149.25" customHeight="1" x14ac:dyDescent="0.35">
      <c r="B34" s="272" t="s">
        <v>57</v>
      </c>
      <c r="C34" s="272"/>
      <c r="D34" s="272"/>
      <c r="E34" s="272"/>
      <c r="F34" s="27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35">
      <c r="B35" s="166"/>
    </row>
    <row r="37" spans="2:20" ht="15" customHeight="1" x14ac:dyDescent="0.35">
      <c r="B37" s="126"/>
      <c r="C37" s="54" t="s">
        <v>158</v>
      </c>
    </row>
  </sheetData>
  <autoFilter ref="B4:Z31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2">
    <sortCondition ref="D6:D22"/>
  </sortState>
  <mergeCells count="36"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  <mergeCell ref="B34:F34"/>
    <mergeCell ref="C27:C31"/>
    <mergeCell ref="B6:B31"/>
    <mergeCell ref="D27:D31"/>
    <mergeCell ref="C14:C22"/>
    <mergeCell ref="D14:D22"/>
    <mergeCell ref="C23:C26"/>
    <mergeCell ref="D23:D26"/>
    <mergeCell ref="D6:D12"/>
    <mergeCell ref="C6:C12"/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</mergeCells>
  <dataValidations count="2">
    <dataValidation type="whole" operator="greaterThanOrEqual" allowBlank="1" showInputMessage="1" showErrorMessage="1" sqref="Q18:R18 R16:R17 R21 R6:R13 R23:R30 Q32" xr:uid="{00000000-0002-0000-0000-000000000000}">
      <formula1>0</formula1>
    </dataValidation>
    <dataValidation type="decimal" operator="greaterThanOrEqual" allowBlank="1" showInputMessage="1" showErrorMessage="1" sqref="Q17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ColWidth="0" defaultRowHeight="14.5" x14ac:dyDescent="0.35"/>
  <cols>
    <col min="1" max="1" width="2.54296875" style="14" customWidth="1"/>
    <col min="2" max="2" width="17.1796875" style="14" customWidth="1"/>
    <col min="3" max="3" width="15.1796875" style="14" bestFit="1" customWidth="1"/>
    <col min="4" max="4" width="10.1796875" style="14" customWidth="1"/>
    <col min="5" max="5" width="168.7265625" style="14" customWidth="1"/>
    <col min="6" max="6" width="2.54296875" style="14" customWidth="1"/>
    <col min="7" max="16384" width="8.7265625" style="14" hidden="1"/>
  </cols>
  <sheetData>
    <row r="1" spans="1:6" ht="15" thickBot="1" x14ac:dyDescent="0.4"/>
    <row r="2" spans="1:6" s="15" customFormat="1" ht="34.5" customHeight="1" thickBot="1" x14ac:dyDescent="0.4">
      <c r="A2" s="14"/>
      <c r="B2" s="308" t="s">
        <v>51</v>
      </c>
      <c r="C2" s="309"/>
      <c r="D2" s="309"/>
      <c r="E2" s="310"/>
      <c r="F2" s="14"/>
    </row>
    <row r="3" spans="1:6" s="15" customFormat="1" ht="15" thickBot="1" x14ac:dyDescent="0.4">
      <c r="A3" s="14"/>
      <c r="B3" s="16" t="s">
        <v>50</v>
      </c>
      <c r="C3" s="17" t="s">
        <v>55</v>
      </c>
      <c r="D3" s="17" t="s">
        <v>56</v>
      </c>
      <c r="E3" s="17" t="s">
        <v>34</v>
      </c>
      <c r="F3" s="14"/>
    </row>
    <row r="4" spans="1:6" ht="15" thickBot="1" x14ac:dyDescent="0.4">
      <c r="B4" s="305" t="s">
        <v>177</v>
      </c>
      <c r="C4" s="306"/>
      <c r="D4" s="306"/>
      <c r="E4" s="307"/>
    </row>
    <row r="5" spans="1:6" ht="29.5" thickBot="1" x14ac:dyDescent="0.4">
      <c r="B5" s="152">
        <v>45320</v>
      </c>
      <c r="C5" s="153">
        <v>71</v>
      </c>
      <c r="D5" s="154" t="s">
        <v>28</v>
      </c>
      <c r="E5" s="155" t="s">
        <v>176</v>
      </c>
    </row>
    <row r="6" spans="1:6" ht="58.5" thickBot="1" x14ac:dyDescent="0.4">
      <c r="B6" s="149">
        <v>45408</v>
      </c>
      <c r="C6" s="156" t="s">
        <v>178</v>
      </c>
      <c r="D6" s="157" t="s">
        <v>24</v>
      </c>
      <c r="E6" s="200" t="s">
        <v>181</v>
      </c>
    </row>
    <row r="7" spans="1:6" ht="15" thickBot="1" x14ac:dyDescent="0.4">
      <c r="B7" s="196">
        <v>45491</v>
      </c>
      <c r="C7" s="197">
        <v>70</v>
      </c>
      <c r="D7" s="198" t="s">
        <v>28</v>
      </c>
      <c r="E7" s="167" t="s">
        <v>189</v>
      </c>
    </row>
    <row r="8" spans="1:6" ht="45" customHeight="1" thickBot="1" x14ac:dyDescent="0.4">
      <c r="B8" s="149">
        <v>45586</v>
      </c>
      <c r="C8" s="199">
        <v>80</v>
      </c>
      <c r="D8" s="195" t="s">
        <v>31</v>
      </c>
      <c r="E8" s="203" t="s">
        <v>212</v>
      </c>
    </row>
    <row r="9" spans="1:6" ht="29.5" thickBot="1" x14ac:dyDescent="0.4">
      <c r="B9" s="149">
        <v>45586</v>
      </c>
      <c r="C9" s="201">
        <v>74</v>
      </c>
      <c r="D9" s="202" t="s">
        <v>28</v>
      </c>
      <c r="E9" s="246" t="s">
        <v>215</v>
      </c>
    </row>
    <row r="10" spans="1:6" x14ac:dyDescent="0.35">
      <c r="B10" s="18"/>
      <c r="C10" s="18"/>
      <c r="D10" s="18"/>
    </row>
    <row r="11" spans="1:6" x14ac:dyDescent="0.35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2024-10-24T11:26:47Z</dcterms:modified>
</cp:coreProperties>
</file>