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13_ncr:1_{716E7517-3801-4EC1-BF49-62BE68E7AA3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OPŽP'!$B$4:$Z$30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S22" i="1" s="1"/>
  <c r="Q12" i="1" l="1"/>
  <c r="S12" i="1" s="1"/>
  <c r="Q23" i="1" l="1"/>
  <c r="S23" i="1" s="1"/>
  <c r="Q9" i="1"/>
  <c r="S9" i="1" s="1"/>
  <c r="Q8" i="1"/>
  <c r="S8" i="1" s="1"/>
  <c r="Q28" i="1" l="1"/>
  <c r="S28" i="1" s="1"/>
  <c r="Q30" i="1"/>
  <c r="S30" i="1" s="1"/>
  <c r="Q29" i="1"/>
  <c r="S29" i="1" s="1"/>
  <c r="Q25" i="1"/>
  <c r="S25" i="1" s="1"/>
  <c r="Q18" i="1"/>
  <c r="S18" i="1" s="1"/>
  <c r="Q17" i="1"/>
  <c r="S17" i="1" s="1"/>
  <c r="Q16" i="1"/>
  <c r="S16" i="1" s="1"/>
  <c r="Q14" i="1"/>
  <c r="S14" i="1" s="1"/>
  <c r="S11" i="1" l="1"/>
  <c r="S10" i="1"/>
  <c r="Q7" i="1"/>
  <c r="S7" i="1" s="1"/>
  <c r="Q13" i="1" l="1"/>
  <c r="S13" i="1" s="1"/>
  <c r="Q6" i="1" l="1"/>
  <c r="S6" i="1" s="1"/>
  <c r="Q24" i="1" l="1"/>
  <c r="S24" i="1" l="1"/>
</calcChain>
</file>

<file path=xl/sharedStrings.xml><?xml version="1.0" encoding="utf-8"?>
<sst xmlns="http://schemas.openxmlformats.org/spreadsheetml/2006/main" count="452" uniqueCount="214">
  <si>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</si>
  <si>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</si>
  <si>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</si>
  <si>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</si>
  <si>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</si>
  <si>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</si>
  <si>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</si>
  <si>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</si>
  <si>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</si>
  <si>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</si>
  <si>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</si>
  <si>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</si>
  <si>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</si>
  <si>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</si>
  <si>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</si>
  <si>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</si>
  <si>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</si>
  <si>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</si>
  <si>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</si>
  <si>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</si>
  <si>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</si>
  <si>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</si>
  <si>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</si>
  <si>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</si>
  <si>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</si>
  <si>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</si>
  <si>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</si>
  <si>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</si>
  <si>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</si>
  <si>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</si>
  <si>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</si>
  <si>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</si>
  <si>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</si>
  <si>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</si>
  <si>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</si>
  <si>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</si>
  <si>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</si>
  <si>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</si>
  <si>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</si>
  <si>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kolová</t>
  </si>
  <si>
    <t>1.6.8</t>
  </si>
  <si>
    <t>1.3.5</t>
  </si>
  <si>
    <t>Podpora přechodu na oběhové hospodářství účinně využívající zdroje</t>
  </si>
  <si>
    <t>1.6.1</t>
  </si>
  <si>
    <t>Odstranění rizik kontaminace ohrožující lidské zdraví, vodní zdroje nebo ekosystémy a rekultivace starých skládek</t>
  </si>
  <si>
    <t>016</t>
  </si>
  <si>
    <t>MŽP_16. výzva, SC 1.6, opatření 1.6.8, průběžná</t>
  </si>
  <si>
    <t>rekultivace starých skládek</t>
  </si>
  <si>
    <t>85 %, příp. dle VP / de minimis</t>
  </si>
  <si>
    <t>Podpora přírodních stanovišť a druhů a péče o nejcennější části přírody a krajiny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</si>
  <si>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</si>
  <si>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</si>
  <si>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</si>
  <si>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</si>
  <si>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</si>
  <si>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</si>
  <si>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</si>
  <si>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</si>
  <si>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</si>
  <si>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</si>
  <si>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 xml:space="preserve">příspěvkové organizace zřízené OSS, státní podniky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</si>
  <si>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</si>
  <si>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</si>
  <si>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</si>
  <si>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</si>
  <si>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</si>
  <si>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</si>
  <si>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</si>
  <si>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</si>
  <si>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</si>
  <si>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</si>
  <si>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</si>
  <si>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</si>
  <si>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</si>
  <si>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</si>
  <si>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</si>
  <si>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</si>
  <si>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</si>
  <si>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</si>
  <si>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</si>
  <si>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</si>
  <si>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</si>
  <si>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</si>
  <si>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</si>
  <si>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</si>
  <si>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</si>
  <si>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</si>
  <si>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</si>
  <si>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</si>
  <si>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</si>
  <si>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</si>
  <si>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</si>
  <si>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</si>
  <si>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</si>
  <si>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</si>
  <si>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</si>
  <si>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</si>
  <si>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</si>
  <si>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</si>
  <si>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</si>
  <si>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</si>
  <si>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</si>
  <si>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</si>
  <si>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</si>
  <si>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</si>
  <si>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</si>
  <si>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</si>
  <si>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</si>
  <si>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</si>
  <si>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063</t>
  </si>
  <si>
    <t xml:space="preserve">
MŽP_63. výzva, SC 1.1, opatření 1.1.2, průběžná pro MRR</t>
  </si>
  <si>
    <t xml:space="preserve">1.1.2 </t>
  </si>
  <si>
    <t>Snížení energetické náročnosti/zvýšení účinnosti technologických procesů</t>
  </si>
  <si>
    <t xml:space="preserve"> snížení energetické náročnosti/zvýšení energetické účinnosti gastro provozů (např.
školských, sociálních, či zdravotnických zařízení)
snížení energetické náročnosti/zvýšení energetické účinnosti provozu prádelen (např.
sociálních, či zdravotnických zařízení)
snížení energetické náročnosti/zvýšení energetické účinnosti u dalších technologických
zařízení ve veřejných budovách a infrastruktuře</t>
  </si>
  <si>
    <t>Méně rozvinuté regiony**</t>
  </si>
  <si>
    <t>064</t>
  </si>
  <si>
    <t xml:space="preserve">
MŽP_64. výzva, SC 1.1, opatření 1.1.2, průběžná pro PR
</t>
  </si>
  <si>
    <t>1.1.2</t>
  </si>
  <si>
    <t>snížení energetické náročnosti/zvýšení energetické účinnosti gastro provozů (např. školských, sociálních, či zdravotnických zařízení)
snížení energetické náročnosti/zvýšení energetické účinnosti provozu prádelen (např. sociálních, či zdravotnických zařízení)
snížení energetické náročnosti/zvýšení energetické účinnosti u dalších technologických zařízení ve veřejných budovách a infrastruktuře</t>
  </si>
  <si>
    <t>Přechodové regiony**</t>
  </si>
  <si>
    <t>066</t>
  </si>
  <si>
    <t>MŽP_66. Výzva, SC 1.3, opatření 1.3.1, kolová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</si>
  <si>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</si>
  <si>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</si>
  <si>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</si>
  <si>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</si>
  <si>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</si>
  <si>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075</t>
  </si>
  <si>
    <t>MŽP_75. výzva, SC 1.3, opatření 1.3.5, průběžná</t>
  </si>
  <si>
    <t>Podpora preventivních opatření proti povodním a suchu</t>
  </si>
  <si>
    <t>budování a modernizace komplexního systému předpovědní služby zahrnující budování a modernizaci měřicích sítí, infrastruktury a nástrojů systémů včasné výstrahy na celostátní úrovni</t>
  </si>
  <si>
    <t>v závislosti na typu subjektu
85 % - 100 %</t>
  </si>
  <si>
    <t>070</t>
  </si>
  <si>
    <t>MŽP_70. výzva, SC 1.3, opatření 1.3.6, průběžná</t>
  </si>
  <si>
    <t>1.3.6</t>
  </si>
  <si>
    <t>065</t>
  </si>
  <si>
    <t>MŽP_65. Výzva, SC 1.3, opatření 1.3.9, kolová</t>
  </si>
  <si>
    <t>1.3.9</t>
  </si>
  <si>
    <t>Investice do modernizace vzdělávacích environmentálních center zaměřených na změnu klimatu</t>
  </si>
  <si>
    <t>předmětem výzvy je podpora modernizace zázemí centra zaměřeného na klimatické vzdělávání komplexní modelová řešení - podporovány budou takové projekty, které budou zahrnovat modernizaci objektu a volitelně pak další aktivity (vybavení a pomůcky pro interiér a exteriér, terénní úpravy),  nebudou podporovány projekty zaměřené pouze na pořízení vybavení, pomůcek nebo terénní úpravy</t>
  </si>
  <si>
    <t>obce, městské části hlavního města Prahy dobrovolné svazky obcí, kraje, veřejnoprávní instituce, příspěvkové organizace zřízené OSS a ÚSC, organizační složky státu, veřejné výzkumné instituce a výzkumné organizace, pokud jsou veřejnoprávními subjekty, vysoké školy, školy a školská zařízení a školské právnické osoby, nadace, nadační fondy, ústavy, spolky, pobočné spolky, obecně prospěšné společnosti, církve a náboženské společnosti a jejich svazy a jimi evidované právnické osoby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</si>
  <si>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</si>
  <si>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</si>
  <si>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</si>
  <si>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</si>
  <si>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</si>
  <si>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069</t>
  </si>
  <si>
    <t>MŽP_69. výzva, SC 1.5, opatření 1.5.8, průběžná</t>
  </si>
  <si>
    <t>1.5.8</t>
  </si>
  <si>
    <t>Výstavba a modernizace zařízení pro materiálové využití odpadů</t>
  </si>
  <si>
    <t>materiálové koncovky</t>
  </si>
  <si>
    <t>dle Pržap</t>
  </si>
  <si>
    <t xml:space="preserve">max 85% příp. dle VP / de minimis </t>
  </si>
  <si>
    <t>výzva vyhlášená v předešlých letech, která pokračuje do roku 2024, příp. dále</t>
  </si>
  <si>
    <t>076</t>
  </si>
  <si>
    <t>MŽP_76. výzva, SC 1.6, Opatření 1.6.1, průběžná</t>
  </si>
  <si>
    <t>podpora přírodních stanovišť a druhů a péče o nejcennější části přírody a krajiny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</si>
  <si>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</si>
  <si>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</si>
  <si>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</si>
  <si>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</si>
  <si>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</si>
  <si>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</si>
  <si>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</si>
  <si>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</si>
  <si>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</si>
  <si>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</si>
  <si>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</si>
  <si>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</si>
  <si>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</si>
  <si>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</si>
  <si>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</si>
  <si>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</si>
  <si>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</si>
  <si>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</si>
  <si>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</si>
  <si>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</si>
  <si>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</si>
  <si>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</si>
  <si>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</si>
  <si>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</si>
  <si>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</si>
  <si>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</si>
  <si>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</si>
  <si>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</si>
  <si>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 xml:space="preserve">výčet oprávněných žadatelů je uveden v kapitole D.6.1.2 PRŽaP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</si>
  <si>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</si>
  <si>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</si>
  <si>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</si>
  <si>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</si>
  <si>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</si>
  <si>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</si>
  <si>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</si>
  <si>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</si>
  <si>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</si>
  <si>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</si>
  <si>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</si>
  <si>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</si>
  <si>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</si>
  <si>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</si>
  <si>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</si>
  <si>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</si>
  <si>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</si>
  <si>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</si>
  <si>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</si>
  <si>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</si>
  <si>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</si>
  <si>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</si>
  <si>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</si>
  <si>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</si>
  <si>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</si>
  <si>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</si>
  <si>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</si>
  <si>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2024/2025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18.11.2024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</si>
</sst>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6" fillId="0" borderId="0" applyFont="0" applyFill="0" applyBorder="0"/>
  </cellStyleXfs>
  <cellXfs count="314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18" fillId="8" borderId="0" xfId="0" applyFont="1" applyFill="1"/>
    <xf numFmtId="0" fontId="18" fillId="0" borderId="0" xfId="0" applyFont="1"/>
    <xf numFmtId="0" fontId="19" fillId="9" borderId="19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center"/>
    </xf>
    <xf numFmtId="0" fontId="18" fillId="8" borderId="0" xfId="0" applyFont="1" applyFill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9" fontId="20" fillId="0" borderId="9" xfId="0" applyNumberFormat="1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3" fontId="0" fillId="0" borderId="0" xfId="0" applyNumberFormat="1" applyAlignment="1">
      <alignment horizontal="right" wrapText="1"/>
    </xf>
    <xf numFmtId="0" fontId="17" fillId="0" borderId="0" xfId="0" applyFont="1"/>
    <xf numFmtId="0" fontId="20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4" fontId="20" fillId="8" borderId="23" xfId="0" applyNumberFormat="1" applyFont="1" applyFill="1" applyBorder="1" applyAlignment="1">
      <alignment horizontal="center" vertical="center" wrapText="1"/>
    </xf>
    <xf numFmtId="3" fontId="25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49" fontId="20" fillId="8" borderId="9" xfId="0" applyNumberFormat="1" applyFont="1" applyFill="1" applyBorder="1" applyAlignment="1">
      <alignment horizontal="left" vertical="center" wrapText="1"/>
    </xf>
    <xf numFmtId="14" fontId="20" fillId="8" borderId="9" xfId="0" applyNumberFormat="1" applyFont="1" applyFill="1" applyBorder="1" applyAlignment="1">
      <alignment horizontal="center" vertical="center" wrapText="1"/>
    </xf>
    <xf numFmtId="9" fontId="20" fillId="8" borderId="9" xfId="0" applyNumberFormat="1" applyFont="1" applyFill="1" applyBorder="1" applyAlignment="1">
      <alignment horizontal="center" vertical="center" wrapText="1"/>
    </xf>
    <xf numFmtId="3" fontId="20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vertical="center" wrapText="1"/>
    </xf>
    <xf numFmtId="3" fontId="38" fillId="8" borderId="23" xfId="0" applyNumberFormat="1" applyFont="1" applyFill="1" applyBorder="1" applyAlignment="1">
      <alignment horizontal="center" vertical="center" wrapText="1"/>
    </xf>
    <xf numFmtId="0" fontId="38" fillId="8" borderId="23" xfId="0" applyFont="1" applyFill="1" applyBorder="1" applyAlignment="1">
      <alignment horizontal="center" vertical="center"/>
    </xf>
    <xf numFmtId="3" fontId="38" fillId="8" borderId="9" xfId="0" applyNumberFormat="1" applyFont="1" applyFill="1" applyBorder="1" applyAlignment="1">
      <alignment horizontal="center" vertical="center" wrapText="1"/>
    </xf>
    <xf numFmtId="0" fontId="38" fillId="8" borderId="9" xfId="0" applyFont="1" applyFill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4" fillId="8" borderId="0" xfId="0" applyFont="1" applyFill="1" applyAlignment="1">
      <alignment wrapText="1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3" fillId="0" borderId="0" xfId="0" applyFont="1"/>
    <xf numFmtId="0" fontId="20" fillId="13" borderId="12" xfId="0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vertical="center" wrapText="1"/>
    </xf>
    <xf numFmtId="14" fontId="20" fillId="13" borderId="12" xfId="0" applyNumberFormat="1" applyFont="1" applyFill="1" applyBorder="1" applyAlignment="1">
      <alignment horizontal="center" vertical="center" wrapText="1"/>
    </xf>
    <xf numFmtId="3" fontId="25" fillId="13" borderId="12" xfId="0" applyNumberFormat="1" applyFont="1" applyFill="1" applyBorder="1" applyAlignment="1">
      <alignment horizontal="center" vertical="center" wrapText="1"/>
    </xf>
    <xf numFmtId="3" fontId="20" fillId="13" borderId="12" xfId="0" applyNumberFormat="1" applyFont="1" applyFill="1" applyBorder="1" applyAlignment="1">
      <alignment horizontal="center" vertical="center" wrapText="1"/>
    </xf>
    <xf numFmtId="0" fontId="36" fillId="13" borderId="12" xfId="0" applyFont="1" applyFill="1" applyBorder="1" applyAlignment="1">
      <alignment horizontal="center" vertical="center"/>
    </xf>
    <xf numFmtId="3" fontId="38" fillId="13" borderId="9" xfId="0" applyNumberFormat="1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/>
    </xf>
    <xf numFmtId="49" fontId="15" fillId="13" borderId="11" xfId="0" applyNumberFormat="1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/>
    </xf>
    <xf numFmtId="49" fontId="15" fillId="13" borderId="14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vertical="center" wrapText="1"/>
    </xf>
    <xf numFmtId="0" fontId="15" fillId="13" borderId="12" xfId="0" applyFont="1" applyFill="1" applyBorder="1" applyAlignment="1">
      <alignment vertical="center" wrapText="1"/>
    </xf>
    <xf numFmtId="14" fontId="15" fillId="13" borderId="12" xfId="0" applyNumberFormat="1" applyFont="1" applyFill="1" applyBorder="1" applyAlignment="1">
      <alignment horizontal="center" vertical="center" wrapText="1"/>
    </xf>
    <xf numFmtId="9" fontId="15" fillId="13" borderId="12" xfId="0" applyNumberFormat="1" applyFont="1" applyFill="1" applyBorder="1" applyAlignment="1">
      <alignment horizontal="center" vertical="center" wrapText="1"/>
    </xf>
    <xf numFmtId="3" fontId="38" fillId="13" borderId="12" xfId="0" applyNumberFormat="1" applyFont="1" applyFill="1" applyBorder="1" applyAlignment="1">
      <alignment horizontal="center" vertical="center" wrapText="1"/>
    </xf>
    <xf numFmtId="3" fontId="15" fillId="13" borderId="12" xfId="0" applyNumberFormat="1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24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 wrapText="1"/>
    </xf>
    <xf numFmtId="49" fontId="20" fillId="13" borderId="9" xfId="0" applyNumberFormat="1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vertical="center" wrapText="1"/>
    </xf>
    <xf numFmtId="14" fontId="20" fillId="13" borderId="9" xfId="0" applyNumberFormat="1" applyFont="1" applyFill="1" applyBorder="1" applyAlignment="1">
      <alignment horizontal="center" vertical="center" wrapText="1"/>
    </xf>
    <xf numFmtId="3" fontId="25" fillId="13" borderId="9" xfId="0" applyNumberFormat="1" applyFont="1" applyFill="1" applyBorder="1" applyAlignment="1">
      <alignment horizontal="center" vertical="center" wrapText="1"/>
    </xf>
    <xf numFmtId="3" fontId="20" fillId="13" borderId="9" xfId="0" applyNumberFormat="1" applyFont="1" applyFill="1" applyBorder="1" applyAlignment="1">
      <alignment horizontal="center" vertical="center" wrapText="1"/>
    </xf>
    <xf numFmtId="0" fontId="25" fillId="13" borderId="9" xfId="0" applyFont="1" applyFill="1" applyBorder="1" applyAlignment="1">
      <alignment horizontal="center" vertical="center"/>
    </xf>
    <xf numFmtId="0" fontId="36" fillId="13" borderId="9" xfId="0" applyFont="1" applyFill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49" fontId="15" fillId="13" borderId="37" xfId="0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49" fontId="15" fillId="13" borderId="15" xfId="0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vertical="center" wrapText="1"/>
    </xf>
    <xf numFmtId="14" fontId="15" fillId="13" borderId="15" xfId="0" applyNumberFormat="1" applyFont="1" applyFill="1" applyBorder="1" applyAlignment="1">
      <alignment horizontal="center" vertical="center" wrapText="1"/>
    </xf>
    <xf numFmtId="9" fontId="15" fillId="13" borderId="15" xfId="0" applyNumberFormat="1" applyFont="1" applyFill="1" applyBorder="1" applyAlignment="1">
      <alignment horizontal="center" vertical="center" wrapText="1"/>
    </xf>
    <xf numFmtId="3" fontId="38" fillId="13" borderId="15" xfId="0" applyNumberFormat="1" applyFont="1" applyFill="1" applyBorder="1" applyAlignment="1">
      <alignment horizontal="center" vertical="center" wrapText="1"/>
    </xf>
    <xf numFmtId="3" fontId="15" fillId="13" borderId="15" xfId="0" applyNumberFormat="1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16" xfId="0" applyFont="1" applyFill="1" applyBorder="1" applyAlignment="1">
      <alignment horizontal="center" vertical="center"/>
    </xf>
    <xf numFmtId="49" fontId="15" fillId="13" borderId="30" xfId="0" applyNumberFormat="1" applyFont="1" applyFill="1" applyBorder="1" applyAlignment="1">
      <alignment horizontal="center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9" fontId="15" fillId="13" borderId="23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20" fillId="8" borderId="6" xfId="0" applyNumberFormat="1" applyFont="1" applyFill="1" applyBorder="1" applyAlignment="1">
      <alignment horizontal="center" vertical="center" wrapText="1"/>
    </xf>
    <xf numFmtId="49" fontId="20" fillId="8" borderId="9" xfId="0" applyNumberFormat="1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49" fontId="20" fillId="13" borderId="11" xfId="0" applyNumberFormat="1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left" vertical="center" wrapText="1"/>
    </xf>
    <xf numFmtId="9" fontId="20" fillId="13" borderId="12" xfId="0" applyNumberFormat="1" applyFont="1" applyFill="1" applyBorder="1" applyAlignment="1">
      <alignment horizontal="center" vertical="center" wrapText="1"/>
    </xf>
    <xf numFmtId="0" fontId="36" fillId="13" borderId="24" xfId="0" applyFont="1" applyFill="1" applyBorder="1" applyAlignment="1">
      <alignment horizontal="center" vertical="center"/>
    </xf>
    <xf numFmtId="49" fontId="20" fillId="0" borderId="13" xfId="0" applyNumberFormat="1" applyFont="1" applyBorder="1" applyAlignment="1">
      <alignment horizontal="left" vertical="center" wrapText="1"/>
    </xf>
    <xf numFmtId="49" fontId="13" fillId="8" borderId="13" xfId="0" applyNumberFormat="1" applyFont="1" applyFill="1" applyBorder="1" applyAlignment="1">
      <alignment horizontal="center" vertical="center" wrapText="1"/>
    </xf>
    <xf numFmtId="3" fontId="25" fillId="8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9" fontId="15" fillId="13" borderId="36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 wrapText="1"/>
    </xf>
    <xf numFmtId="14" fontId="15" fillId="13" borderId="14" xfId="0" applyNumberFormat="1" applyFont="1" applyFill="1" applyBorder="1" applyAlignment="1">
      <alignment horizontal="center" vertical="center" wrapText="1"/>
    </xf>
    <xf numFmtId="3" fontId="38" fillId="13" borderId="14" xfId="0" applyNumberFormat="1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3" fontId="13" fillId="8" borderId="9" xfId="0" applyNumberFormat="1" applyFont="1" applyFill="1" applyBorder="1" applyAlignment="1">
      <alignment horizontal="center" vertical="center" wrapText="1"/>
    </xf>
    <xf numFmtId="49" fontId="20" fillId="13" borderId="8" xfId="0" applyNumberFormat="1" applyFont="1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vertical="center" wrapText="1"/>
    </xf>
    <xf numFmtId="165" fontId="20" fillId="13" borderId="9" xfId="1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0" fontId="20" fillId="8" borderId="9" xfId="0" applyFont="1" applyFill="1" applyBorder="1" applyAlignment="1">
      <alignment horizontal="left" vertical="center" wrapText="1"/>
    </xf>
    <xf numFmtId="9" fontId="13" fillId="8" borderId="9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49" fontId="20" fillId="8" borderId="33" xfId="0" applyNumberFormat="1" applyFont="1" applyFill="1" applyBorder="1" applyAlignment="1">
      <alignment horizontal="center" vertical="center" wrapText="1"/>
    </xf>
    <xf numFmtId="49" fontId="20" fillId="8" borderId="13" xfId="0" applyNumberFormat="1" applyFont="1" applyFill="1" applyBorder="1" applyAlignment="1">
      <alignment horizontal="left" vertical="center" wrapText="1"/>
    </xf>
    <xf numFmtId="49" fontId="20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9" fontId="20" fillId="8" borderId="13" xfId="0" applyNumberFormat="1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49" fontId="20" fillId="8" borderId="35" xfId="0" applyNumberFormat="1" applyFont="1" applyFill="1" applyBorder="1" applyAlignment="1">
      <alignment horizontal="center" vertical="center" wrapText="1"/>
    </xf>
    <xf numFmtId="49" fontId="20" fillId="8" borderId="23" xfId="0" applyNumberFormat="1" applyFont="1" applyFill="1" applyBorder="1" applyAlignment="1">
      <alignment horizontal="left" vertical="center" wrapText="1"/>
    </xf>
    <xf numFmtId="49" fontId="20" fillId="8" borderId="23" xfId="0" applyNumberFormat="1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center" vertical="center" wrapText="1"/>
    </xf>
    <xf numFmtId="3" fontId="13" fillId="8" borderId="23" xfId="0" applyNumberFormat="1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vertical="center" wrapText="1"/>
    </xf>
    <xf numFmtId="0" fontId="12" fillId="13" borderId="15" xfId="0" applyFont="1" applyFill="1" applyBorder="1" applyAlignment="1">
      <alignment vertical="center" wrapText="1"/>
    </xf>
    <xf numFmtId="0" fontId="20" fillId="13" borderId="12" xfId="0" applyFont="1" applyFill="1" applyBorder="1" applyAlignment="1">
      <alignment wrapText="1"/>
    </xf>
    <xf numFmtId="0" fontId="36" fillId="8" borderId="9" xfId="0" applyFont="1" applyFill="1" applyBorder="1" applyAlignment="1">
      <alignment horizontal="center" vertical="center"/>
    </xf>
    <xf numFmtId="14" fontId="18" fillId="8" borderId="1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 wrapText="1"/>
    </xf>
    <xf numFmtId="14" fontId="18" fillId="8" borderId="27" xfId="0" applyNumberFormat="1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49" fontId="11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wrapText="1"/>
    </xf>
    <xf numFmtId="0" fontId="8" fillId="8" borderId="19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vertical="center" wrapText="1"/>
    </xf>
    <xf numFmtId="9" fontId="20" fillId="8" borderId="12" xfId="0" applyNumberFormat="1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/>
    </xf>
    <xf numFmtId="14" fontId="7" fillId="13" borderId="15" xfId="0" applyNumberFormat="1" applyFont="1" applyFill="1" applyBorder="1" applyAlignment="1">
      <alignment horizontal="center" vertical="center" wrapText="1"/>
    </xf>
    <xf numFmtId="14" fontId="7" fillId="13" borderId="9" xfId="0" applyNumberFormat="1" applyFont="1" applyFill="1" applyBorder="1" applyAlignment="1">
      <alignment horizontal="center" vertical="center" wrapText="1"/>
    </xf>
    <xf numFmtId="14" fontId="20" fillId="8" borderId="13" xfId="0" applyNumberFormat="1" applyFont="1" applyFill="1" applyBorder="1" applyAlignment="1">
      <alignment horizontal="center" vertical="center" wrapText="1"/>
    </xf>
    <xf numFmtId="0" fontId="22" fillId="8" borderId="0" xfId="0" applyFont="1" applyFill="1" applyAlignment="1">
      <alignment wrapText="1"/>
    </xf>
    <xf numFmtId="0" fontId="6" fillId="8" borderId="18" xfId="0" applyFont="1" applyFill="1" applyBorder="1"/>
    <xf numFmtId="0" fontId="12" fillId="13" borderId="14" xfId="0" applyFont="1" applyFill="1" applyBorder="1" applyAlignment="1">
      <alignment vertical="center" wrapText="1"/>
    </xf>
    <xf numFmtId="9" fontId="15" fillId="13" borderId="14" xfId="0" applyNumberFormat="1" applyFont="1" applyFill="1" applyBorder="1" applyAlignment="1">
      <alignment horizontal="center" vertical="center" wrapText="1"/>
    </xf>
    <xf numFmtId="3" fontId="15" fillId="13" borderId="14" xfId="0" applyNumberFormat="1" applyFont="1" applyFill="1" applyBorder="1" applyAlignment="1">
      <alignment horizontal="center" vertical="center" wrapText="1"/>
    </xf>
    <xf numFmtId="0" fontId="38" fillId="13" borderId="14" xfId="0" applyFont="1" applyFill="1" applyBorder="1" applyAlignment="1">
      <alignment horizontal="center" vertical="center"/>
    </xf>
    <xf numFmtId="0" fontId="21" fillId="13" borderId="38" xfId="0" applyFont="1" applyFill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13" fillId="8" borderId="13" xfId="0" applyFont="1" applyFill="1" applyBorder="1" applyAlignment="1">
      <alignment vertical="center" wrapText="1"/>
    </xf>
    <xf numFmtId="14" fontId="20" fillId="0" borderId="13" xfId="0" applyNumberFormat="1" applyFont="1" applyBorder="1" applyAlignment="1">
      <alignment horizontal="center" vertical="center" wrapText="1"/>
    </xf>
    <xf numFmtId="3" fontId="13" fillId="8" borderId="13" xfId="0" applyNumberFormat="1" applyFont="1" applyFill="1" applyBorder="1" applyAlignment="1">
      <alignment horizontal="center" vertical="center" wrapText="1"/>
    </xf>
    <xf numFmtId="3" fontId="38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left" vertical="center" wrapText="1"/>
    </xf>
    <xf numFmtId="49" fontId="15" fillId="13" borderId="39" xfId="0" applyNumberFormat="1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horizontal="center" vertical="center" wrapText="1"/>
    </xf>
    <xf numFmtId="49" fontId="15" fillId="13" borderId="22" xfId="0" applyNumberFormat="1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vertical="center" wrapText="1"/>
    </xf>
    <xf numFmtId="0" fontId="12" fillId="13" borderId="22" xfId="0" applyFont="1" applyFill="1" applyBorder="1" applyAlignment="1">
      <alignment vertical="center" wrapText="1"/>
    </xf>
    <xf numFmtId="14" fontId="15" fillId="13" borderId="22" xfId="0" applyNumberFormat="1" applyFont="1" applyFill="1" applyBorder="1" applyAlignment="1">
      <alignment horizontal="center" vertical="center" wrapText="1"/>
    </xf>
    <xf numFmtId="14" fontId="7" fillId="13" borderId="22" xfId="0" applyNumberFormat="1" applyFont="1" applyFill="1" applyBorder="1" applyAlignment="1">
      <alignment horizontal="center" vertical="center" wrapText="1"/>
    </xf>
    <xf numFmtId="9" fontId="15" fillId="13" borderId="22" xfId="0" applyNumberFormat="1" applyFont="1" applyFill="1" applyBorder="1" applyAlignment="1">
      <alignment horizontal="center" vertical="center" wrapText="1"/>
    </xf>
    <xf numFmtId="3" fontId="38" fillId="13" borderId="22" xfId="0" applyNumberFormat="1" applyFont="1" applyFill="1" applyBorder="1" applyAlignment="1">
      <alignment horizontal="center" vertical="center" wrapText="1"/>
    </xf>
    <xf numFmtId="3" fontId="15" fillId="13" borderId="22" xfId="0" applyNumberFormat="1" applyFont="1" applyFill="1" applyBorder="1" applyAlignment="1">
      <alignment horizontal="center" vertical="center" wrapText="1"/>
    </xf>
    <xf numFmtId="0" fontId="38" fillId="13" borderId="22" xfId="0" applyFont="1" applyFill="1" applyBorder="1" applyAlignment="1">
      <alignment horizontal="center" vertical="center"/>
    </xf>
    <xf numFmtId="0" fontId="21" fillId="13" borderId="22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  <xf numFmtId="14" fontId="7" fillId="13" borderId="14" xfId="0" applyNumberFormat="1" applyFont="1" applyFill="1" applyBorder="1" applyAlignment="1">
      <alignment horizontal="center" vertical="center" wrapText="1"/>
    </xf>
    <xf numFmtId="49" fontId="4" fillId="8" borderId="19" xfId="0" applyNumberFormat="1" applyFont="1" applyFill="1" applyBorder="1" applyAlignment="1">
      <alignment horizontal="center" vertical="center"/>
    </xf>
    <xf numFmtId="14" fontId="6" fillId="8" borderId="41" xfId="0" applyNumberFormat="1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49" fontId="6" fillId="8" borderId="27" xfId="0" applyNumberFormat="1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wrapText="1"/>
    </xf>
    <xf numFmtId="0" fontId="18" fillId="8" borderId="17" xfId="0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49" fontId="20" fillId="8" borderId="40" xfId="0" applyNumberFormat="1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49" fontId="20" fillId="8" borderId="14" xfId="0" applyNumberFormat="1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14" fontId="20" fillId="8" borderId="14" xfId="0" applyNumberFormat="1" applyFont="1" applyFill="1" applyBorder="1" applyAlignment="1">
      <alignment horizontal="center" vertical="center" wrapText="1"/>
    </xf>
    <xf numFmtId="9" fontId="20" fillId="8" borderId="14" xfId="0" applyNumberFormat="1" applyFont="1" applyFill="1" applyBorder="1" applyAlignment="1">
      <alignment horizontal="center" vertical="center" wrapText="1"/>
    </xf>
    <xf numFmtId="3" fontId="25" fillId="8" borderId="14" xfId="0" applyNumberFormat="1" applyFont="1" applyFill="1" applyBorder="1" applyAlignment="1">
      <alignment horizontal="center" vertical="center" wrapText="1"/>
    </xf>
    <xf numFmtId="3" fontId="20" fillId="8" borderId="14" xfId="0" applyNumberFormat="1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20" fillId="8" borderId="38" xfId="0" applyFont="1" applyFill="1" applyBorder="1" applyAlignment="1">
      <alignment horizontal="center" vertical="center"/>
    </xf>
    <xf numFmtId="49" fontId="20" fillId="8" borderId="11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13" fillId="8" borderId="12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8" borderId="12" xfId="0" applyNumberFormat="1" applyFont="1" applyFill="1" applyBorder="1" applyAlignment="1">
      <alignment horizontal="center" vertical="center" wrapText="1"/>
    </xf>
    <xf numFmtId="9" fontId="20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9" fontId="20" fillId="0" borderId="39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left" vertical="center" wrapText="1"/>
    </xf>
    <xf numFmtId="49" fontId="13" fillId="8" borderId="22" xfId="0" applyNumberFormat="1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vertical="center" wrapText="1"/>
    </xf>
    <xf numFmtId="0" fontId="20" fillId="8" borderId="22" xfId="0" applyFont="1" applyFill="1" applyBorder="1" applyAlignment="1">
      <alignment vertical="center" wrapText="1"/>
    </xf>
    <xf numFmtId="0" fontId="13" fillId="8" borderId="22" xfId="0" applyFont="1" applyFill="1" applyBorder="1" applyAlignment="1">
      <alignment horizontal="center" vertical="center" wrapText="1"/>
    </xf>
    <xf numFmtId="14" fontId="5" fillId="8" borderId="22" xfId="0" applyNumberFormat="1" applyFont="1" applyFill="1" applyBorder="1" applyAlignment="1">
      <alignment horizontal="center" vertical="center" wrapText="1"/>
    </xf>
    <xf numFmtId="3" fontId="20" fillId="8" borderId="22" xfId="0" applyNumberFormat="1" applyFont="1" applyFill="1" applyBorder="1" applyAlignment="1">
      <alignment horizontal="center" vertical="center" wrapText="1"/>
    </xf>
    <xf numFmtId="0" fontId="38" fillId="8" borderId="22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left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9" fontId="20" fillId="8" borderId="23" xfId="0" applyNumberFormat="1" applyFont="1" applyFill="1" applyBorder="1" applyAlignment="1">
      <alignment horizontal="center" vertical="center" wrapText="1"/>
    </xf>
    <xf numFmtId="3" fontId="20" fillId="8" borderId="23" xfId="0" applyNumberFormat="1" applyFont="1" applyFill="1" applyBorder="1" applyAlignment="1">
      <alignment horizontal="center" vertical="center" wrapText="1"/>
    </xf>
    <xf numFmtId="3" fontId="25" fillId="8" borderId="23" xfId="0" applyNumberFormat="1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wrapText="1"/>
    </xf>
    <xf numFmtId="3" fontId="38" fillId="8" borderId="12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" fillId="8" borderId="19" xfId="0" applyFont="1" applyFill="1" applyBorder="1" applyAlignment="1">
      <alignment wrapText="1"/>
    </xf>
    <xf numFmtId="0" fontId="41" fillId="8" borderId="0" xfId="0" applyFont="1" applyFill="1" applyAlignment="1">
      <alignment wrapText="1"/>
    </xf>
    <xf numFmtId="0" fontId="33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14" xfId="0" applyFont="1" applyFill="1" applyBorder="1" applyAlignment="1">
      <alignment horizontal="center" vertical="center" wrapText="1"/>
    </xf>
    <xf numFmtId="0" fontId="35" fillId="11" borderId="24" xfId="0" applyFont="1" applyFill="1" applyBorder="1" applyAlignment="1">
      <alignment horizontal="center" vertical="center" wrapText="1"/>
    </xf>
    <xf numFmtId="0" fontId="35" fillId="11" borderId="3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49" fontId="22" fillId="0" borderId="27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  <xf numFmtId="49" fontId="42" fillId="14" borderId="28" xfId="0" applyNumberFormat="1" applyFont="1" applyFill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40" fillId="14" borderId="28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49" fontId="19" fillId="0" borderId="41" xfId="0" applyNumberFormat="1" applyFont="1" applyBorder="1" applyAlignment="1">
      <alignment horizontal="center" vertical="center" wrapText="1"/>
    </xf>
    <xf numFmtId="49" fontId="19" fillId="0" borderId="34" xfId="0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19" fillId="10" borderId="18" xfId="0" applyFont="1" applyFill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 textRotation="90" wrapText="1"/>
    </xf>
    <xf numFmtId="49" fontId="20" fillId="0" borderId="29" xfId="0" applyNumberFormat="1" applyFont="1" applyBorder="1" applyAlignment="1">
      <alignment horizontal="center" vertical="center" textRotation="90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6"/>
  <sheetViews>
    <sheetView tabSelected="1" zoomScale="60" zoomScaleNormal="60" zoomScalePageLayoutView="40" workbookViewId="0">
      <pane ySplit="5" topLeftCell="A6" activePane="bottomLeft" state="frozen"/>
      <selection pane="bottomLeft"/>
    </sheetView>
  </sheetViews>
  <sheetFormatPr defaultColWidth="9.140625" defaultRowHeight="15" x14ac:dyDescent="0.2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 x14ac:dyDescent="0.3"/>
    <row r="2" spans="2:26" s="9" customFormat="1" ht="43.5" customHeight="1" thickBot="1" x14ac:dyDescent="0.3">
      <c r="B2" s="249" t="s">
        <v>213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1"/>
    </row>
    <row r="3" spans="2:26" s="10" customFormat="1" ht="22.7" customHeight="1" x14ac:dyDescent="0.25">
      <c r="B3" s="262"/>
      <c r="C3" s="263"/>
      <c r="D3" s="263"/>
      <c r="E3" s="264"/>
      <c r="F3" s="13"/>
      <c r="G3" s="265" t="s">
        <v>0</v>
      </c>
      <c r="H3" s="266"/>
      <c r="I3" s="266"/>
      <c r="J3" s="266"/>
      <c r="K3" s="267"/>
      <c r="L3" s="268" t="s">
        <v>1</v>
      </c>
      <c r="M3" s="269"/>
      <c r="N3" s="269"/>
      <c r="O3" s="269"/>
      <c r="P3" s="269"/>
      <c r="Q3" s="269"/>
      <c r="R3" s="269"/>
      <c r="S3" s="269"/>
      <c r="T3" s="270"/>
      <c r="U3" s="246" t="s">
        <v>61</v>
      </c>
      <c r="V3" s="247"/>
      <c r="W3" s="247"/>
      <c r="X3" s="247"/>
      <c r="Y3" s="247"/>
      <c r="Z3" s="248"/>
    </row>
    <row r="4" spans="2:26" s="11" customFormat="1" ht="25.5" customHeight="1" x14ac:dyDescent="0.25">
      <c r="B4" s="294" t="s">
        <v>2</v>
      </c>
      <c r="C4" s="296" t="s">
        <v>3</v>
      </c>
      <c r="D4" s="297"/>
      <c r="E4" s="298" t="s">
        <v>4</v>
      </c>
      <c r="F4" s="260" t="s">
        <v>33</v>
      </c>
      <c r="G4" s="300" t="s">
        <v>5</v>
      </c>
      <c r="H4" s="301"/>
      <c r="I4" s="302" t="s">
        <v>6</v>
      </c>
      <c r="J4" s="302" t="s">
        <v>7</v>
      </c>
      <c r="K4" s="304" t="s">
        <v>8</v>
      </c>
      <c r="L4" s="258" t="s">
        <v>9</v>
      </c>
      <c r="M4" s="258" t="s">
        <v>10</v>
      </c>
      <c r="N4" s="256" t="s">
        <v>11</v>
      </c>
      <c r="O4" s="256" t="s">
        <v>12</v>
      </c>
      <c r="P4" s="256" t="s">
        <v>13</v>
      </c>
      <c r="Q4" s="256" t="s">
        <v>14</v>
      </c>
      <c r="R4" s="256"/>
      <c r="S4" s="256"/>
      <c r="T4" s="256" t="s">
        <v>15</v>
      </c>
      <c r="U4" s="252" t="s">
        <v>62</v>
      </c>
      <c r="V4" s="252" t="s">
        <v>63</v>
      </c>
      <c r="W4" s="252" t="s">
        <v>64</v>
      </c>
      <c r="X4" s="252" t="s">
        <v>65</v>
      </c>
      <c r="Y4" s="252" t="s">
        <v>66</v>
      </c>
      <c r="Z4" s="254" t="s">
        <v>67</v>
      </c>
    </row>
    <row r="5" spans="2:26" s="4" customFormat="1" ht="48.2" customHeight="1" thickBot="1" x14ac:dyDescent="0.3">
      <c r="B5" s="295"/>
      <c r="C5" s="20" t="s">
        <v>16</v>
      </c>
      <c r="D5" s="20" t="s">
        <v>17</v>
      </c>
      <c r="E5" s="299"/>
      <c r="F5" s="261"/>
      <c r="G5" s="24" t="s">
        <v>18</v>
      </c>
      <c r="H5" s="24" t="s">
        <v>19</v>
      </c>
      <c r="I5" s="303"/>
      <c r="J5" s="303"/>
      <c r="K5" s="305"/>
      <c r="L5" s="259"/>
      <c r="M5" s="259"/>
      <c r="N5" s="257"/>
      <c r="O5" s="257"/>
      <c r="P5" s="257" t="s">
        <v>20</v>
      </c>
      <c r="Q5" s="25" t="s">
        <v>21</v>
      </c>
      <c r="R5" s="25" t="s">
        <v>22</v>
      </c>
      <c r="S5" s="25" t="s">
        <v>23</v>
      </c>
      <c r="T5" s="257"/>
      <c r="U5" s="253"/>
      <c r="V5" s="253"/>
      <c r="W5" s="253"/>
      <c r="X5" s="253"/>
      <c r="Y5" s="253"/>
      <c r="Z5" s="255"/>
    </row>
    <row r="6" spans="2:26" s="12" customFormat="1" ht="150" x14ac:dyDescent="0.25">
      <c r="B6" s="312"/>
      <c r="C6" s="273" t="s">
        <v>24</v>
      </c>
      <c r="D6" s="278" t="s">
        <v>25</v>
      </c>
      <c r="E6" s="179" t="s">
        <v>94</v>
      </c>
      <c r="F6" s="180" t="s">
        <v>102</v>
      </c>
      <c r="G6" s="181" t="s">
        <v>52</v>
      </c>
      <c r="H6" s="182" t="s">
        <v>106</v>
      </c>
      <c r="I6" s="183" t="s">
        <v>166</v>
      </c>
      <c r="J6" s="182" t="s">
        <v>38</v>
      </c>
      <c r="K6" s="180" t="s">
        <v>97</v>
      </c>
      <c r="L6" s="180" t="s">
        <v>37</v>
      </c>
      <c r="M6" s="184">
        <v>45147</v>
      </c>
      <c r="N6" s="184">
        <v>45196</v>
      </c>
      <c r="O6" s="185">
        <v>45747</v>
      </c>
      <c r="P6" s="186" t="s">
        <v>105</v>
      </c>
      <c r="Q6" s="187">
        <f t="shared" ref="Q6:Q9" si="0">R6/0.75</f>
        <v>316000000</v>
      </c>
      <c r="R6" s="188">
        <v>237000000</v>
      </c>
      <c r="S6" s="187">
        <f t="shared" ref="S6:S13" si="1">Q6-R6</f>
        <v>79000000</v>
      </c>
      <c r="T6" s="189" t="s">
        <v>35</v>
      </c>
      <c r="U6" s="190" t="s">
        <v>70</v>
      </c>
      <c r="V6" s="190" t="s">
        <v>70</v>
      </c>
      <c r="W6" s="190" t="s">
        <v>70</v>
      </c>
      <c r="X6" s="190" t="s">
        <v>70</v>
      </c>
      <c r="Y6" s="190" t="s">
        <v>70</v>
      </c>
      <c r="Z6" s="191" t="s">
        <v>70</v>
      </c>
    </row>
    <row r="7" spans="2:26" s="12" customFormat="1" ht="150" x14ac:dyDescent="0.25">
      <c r="B7" s="276"/>
      <c r="C7" s="273"/>
      <c r="D7" s="278"/>
      <c r="E7" s="63" t="s">
        <v>95</v>
      </c>
      <c r="F7" s="64" t="s">
        <v>103</v>
      </c>
      <c r="G7" s="65" t="s">
        <v>52</v>
      </c>
      <c r="H7" s="66" t="s">
        <v>106</v>
      </c>
      <c r="I7" s="143" t="s">
        <v>166</v>
      </c>
      <c r="J7" s="156" t="s">
        <v>38</v>
      </c>
      <c r="K7" s="64" t="s">
        <v>98</v>
      </c>
      <c r="L7" s="64" t="s">
        <v>37</v>
      </c>
      <c r="M7" s="68">
        <v>45147</v>
      </c>
      <c r="N7" s="68">
        <v>45196</v>
      </c>
      <c r="O7" s="162">
        <v>45747</v>
      </c>
      <c r="P7" s="69" t="s">
        <v>105</v>
      </c>
      <c r="Q7" s="70">
        <f t="shared" si="0"/>
        <v>314666666.66666669</v>
      </c>
      <c r="R7" s="71">
        <v>236000000</v>
      </c>
      <c r="S7" s="70">
        <f t="shared" ref="S7:S10" si="2">Q7-R7</f>
        <v>78666666.666666687</v>
      </c>
      <c r="T7" s="72" t="s">
        <v>35</v>
      </c>
      <c r="U7" s="73" t="s">
        <v>70</v>
      </c>
      <c r="V7" s="73" t="s">
        <v>70</v>
      </c>
      <c r="W7" s="73" t="s">
        <v>70</v>
      </c>
      <c r="X7" s="73" t="s">
        <v>70</v>
      </c>
      <c r="Y7" s="73" t="s">
        <v>70</v>
      </c>
      <c r="Z7" s="74" t="s">
        <v>70</v>
      </c>
    </row>
    <row r="8" spans="2:26" s="12" customFormat="1" ht="150" x14ac:dyDescent="0.25">
      <c r="B8" s="276"/>
      <c r="C8" s="273"/>
      <c r="D8" s="278"/>
      <c r="E8" s="100" t="s">
        <v>179</v>
      </c>
      <c r="F8" s="157" t="s">
        <v>177</v>
      </c>
      <c r="G8" s="101" t="s">
        <v>52</v>
      </c>
      <c r="H8" s="42" t="s">
        <v>175</v>
      </c>
      <c r="I8" s="158" t="s">
        <v>174</v>
      </c>
      <c r="J8" s="42" t="s">
        <v>38</v>
      </c>
      <c r="K8" s="37" t="s">
        <v>114</v>
      </c>
      <c r="L8" s="37" t="s">
        <v>37</v>
      </c>
      <c r="M8" s="39">
        <v>45441</v>
      </c>
      <c r="N8" s="39">
        <v>45455</v>
      </c>
      <c r="O8" s="39">
        <v>45838</v>
      </c>
      <c r="P8" s="159" t="s">
        <v>105</v>
      </c>
      <c r="Q8" s="36">
        <f t="shared" si="0"/>
        <v>266666666.66666666</v>
      </c>
      <c r="R8" s="41">
        <v>200000000</v>
      </c>
      <c r="S8" s="36">
        <f>Q8-R8</f>
        <v>66666666.666666657</v>
      </c>
      <c r="T8" s="102" t="s">
        <v>35</v>
      </c>
      <c r="U8" s="146" t="s">
        <v>70</v>
      </c>
      <c r="V8" s="146" t="s">
        <v>70</v>
      </c>
      <c r="W8" s="146" t="s">
        <v>70</v>
      </c>
      <c r="X8" s="146" t="s">
        <v>70</v>
      </c>
      <c r="Y8" s="146" t="s">
        <v>70</v>
      </c>
      <c r="Z8" s="160" t="s">
        <v>70</v>
      </c>
    </row>
    <row r="9" spans="2:26" s="12" customFormat="1" ht="150" x14ac:dyDescent="0.25">
      <c r="B9" s="276"/>
      <c r="C9" s="273"/>
      <c r="D9" s="278"/>
      <c r="E9" s="100" t="s">
        <v>180</v>
      </c>
      <c r="F9" s="157" t="s">
        <v>178</v>
      </c>
      <c r="G9" s="101" t="s">
        <v>52</v>
      </c>
      <c r="H9" s="42" t="s">
        <v>175</v>
      </c>
      <c r="I9" s="158" t="s">
        <v>174</v>
      </c>
      <c r="J9" s="42" t="s">
        <v>38</v>
      </c>
      <c r="K9" s="37" t="s">
        <v>119</v>
      </c>
      <c r="L9" s="37" t="s">
        <v>37</v>
      </c>
      <c r="M9" s="39">
        <v>45441</v>
      </c>
      <c r="N9" s="39">
        <v>45455</v>
      </c>
      <c r="O9" s="39">
        <v>45838</v>
      </c>
      <c r="P9" s="159" t="s">
        <v>105</v>
      </c>
      <c r="Q9" s="36">
        <f t="shared" si="0"/>
        <v>266666666.66666666</v>
      </c>
      <c r="R9" s="41">
        <v>200000000</v>
      </c>
      <c r="S9" s="36">
        <f>Q9-R9</f>
        <v>66666666.666666657</v>
      </c>
      <c r="T9" s="102" t="s">
        <v>35</v>
      </c>
      <c r="U9" s="146" t="s">
        <v>70</v>
      </c>
      <c r="V9" s="146" t="s">
        <v>70</v>
      </c>
      <c r="W9" s="146" t="s">
        <v>70</v>
      </c>
      <c r="X9" s="146" t="s">
        <v>70</v>
      </c>
      <c r="Y9" s="146" t="s">
        <v>70</v>
      </c>
      <c r="Z9" s="160" t="s">
        <v>70</v>
      </c>
    </row>
    <row r="10" spans="2:26" s="12" customFormat="1" ht="172.5" customHeight="1" x14ac:dyDescent="0.25">
      <c r="B10" s="276"/>
      <c r="C10" s="273"/>
      <c r="D10" s="278"/>
      <c r="E10" s="33" t="s">
        <v>109</v>
      </c>
      <c r="F10" s="21" t="s">
        <v>110</v>
      </c>
      <c r="G10" s="19" t="s">
        <v>111</v>
      </c>
      <c r="H10" s="27" t="s">
        <v>112</v>
      </c>
      <c r="I10" s="27" t="s">
        <v>113</v>
      </c>
      <c r="J10" s="27" t="s">
        <v>38</v>
      </c>
      <c r="K10" s="21" t="s">
        <v>114</v>
      </c>
      <c r="L10" s="21" t="s">
        <v>37</v>
      </c>
      <c r="M10" s="22">
        <v>45357</v>
      </c>
      <c r="N10" s="22">
        <v>45383</v>
      </c>
      <c r="O10" s="39">
        <v>45616</v>
      </c>
      <c r="P10" s="23">
        <v>0.5</v>
      </c>
      <c r="Q10" s="26">
        <v>600000000</v>
      </c>
      <c r="R10" s="41">
        <v>300000000</v>
      </c>
      <c r="S10" s="26">
        <f t="shared" si="2"/>
        <v>300000000</v>
      </c>
      <c r="T10" s="34" t="s">
        <v>35</v>
      </c>
      <c r="U10" s="50" t="s">
        <v>70</v>
      </c>
      <c r="V10" s="50" t="s">
        <v>70</v>
      </c>
      <c r="W10" s="50" t="s">
        <v>70</v>
      </c>
      <c r="X10" s="50" t="s">
        <v>70</v>
      </c>
      <c r="Y10" s="50" t="s">
        <v>70</v>
      </c>
      <c r="Z10" s="51" t="s">
        <v>70</v>
      </c>
    </row>
    <row r="11" spans="2:26" s="12" customFormat="1" ht="165" x14ac:dyDescent="0.25">
      <c r="B11" s="276"/>
      <c r="C11" s="273"/>
      <c r="D11" s="278"/>
      <c r="E11" s="33" t="s">
        <v>115</v>
      </c>
      <c r="F11" s="21" t="s">
        <v>116</v>
      </c>
      <c r="G11" s="19" t="s">
        <v>117</v>
      </c>
      <c r="H11" s="27" t="s">
        <v>112</v>
      </c>
      <c r="I11" s="27" t="s">
        <v>118</v>
      </c>
      <c r="J11" s="27" t="s">
        <v>38</v>
      </c>
      <c r="K11" s="21" t="s">
        <v>119</v>
      </c>
      <c r="L11" s="21" t="s">
        <v>37</v>
      </c>
      <c r="M11" s="22">
        <v>45357</v>
      </c>
      <c r="N11" s="22">
        <v>45383</v>
      </c>
      <c r="O11" s="39">
        <v>45616</v>
      </c>
      <c r="P11" s="23">
        <v>0.5</v>
      </c>
      <c r="Q11" s="26">
        <v>600000000</v>
      </c>
      <c r="R11" s="41">
        <v>300000000</v>
      </c>
      <c r="S11" s="26">
        <f>Q11-R11</f>
        <v>300000000</v>
      </c>
      <c r="T11" s="34" t="s">
        <v>35</v>
      </c>
      <c r="U11" s="50" t="s">
        <v>70</v>
      </c>
      <c r="V11" s="50" t="s">
        <v>70</v>
      </c>
      <c r="W11" s="50" t="s">
        <v>70</v>
      </c>
      <c r="X11" s="50" t="s">
        <v>70</v>
      </c>
      <c r="Y11" s="50" t="s">
        <v>70</v>
      </c>
      <c r="Z11" s="51" t="s">
        <v>70</v>
      </c>
    </row>
    <row r="12" spans="2:26" s="12" customFormat="1" ht="90.75" thickBot="1" x14ac:dyDescent="0.3">
      <c r="B12" s="276"/>
      <c r="C12" s="293"/>
      <c r="D12" s="293"/>
      <c r="E12" s="201" t="s">
        <v>187</v>
      </c>
      <c r="F12" s="202" t="s">
        <v>209</v>
      </c>
      <c r="G12" s="203" t="s">
        <v>188</v>
      </c>
      <c r="H12" s="204" t="s">
        <v>201</v>
      </c>
      <c r="I12" s="204" t="s">
        <v>202</v>
      </c>
      <c r="J12" s="42" t="s">
        <v>38</v>
      </c>
      <c r="K12" s="202" t="s">
        <v>208</v>
      </c>
      <c r="L12" s="202" t="s">
        <v>37</v>
      </c>
      <c r="M12" s="205">
        <v>45735</v>
      </c>
      <c r="N12" s="205">
        <v>45749</v>
      </c>
      <c r="O12" s="163">
        <v>45824</v>
      </c>
      <c r="P12" s="206" t="s">
        <v>200</v>
      </c>
      <c r="Q12" s="207">
        <f>R12/0.8</f>
        <v>170000000</v>
      </c>
      <c r="R12" s="208">
        <v>136000000</v>
      </c>
      <c r="S12" s="207">
        <f>Q12-R12</f>
        <v>34000000</v>
      </c>
      <c r="T12" s="209" t="s">
        <v>35</v>
      </c>
      <c r="U12" s="210" t="s">
        <v>70</v>
      </c>
      <c r="V12" s="210" t="s">
        <v>70</v>
      </c>
      <c r="W12" s="210" t="s">
        <v>70</v>
      </c>
      <c r="X12" s="210" t="s">
        <v>70</v>
      </c>
      <c r="Y12" s="210" t="s">
        <v>70</v>
      </c>
      <c r="Z12" s="211" t="s">
        <v>70</v>
      </c>
    </row>
    <row r="13" spans="2:26" s="12" customFormat="1" ht="156.75" customHeight="1" thickBot="1" x14ac:dyDescent="0.3">
      <c r="B13" s="276"/>
      <c r="C13" s="47" t="s">
        <v>26</v>
      </c>
      <c r="D13" s="48" t="s">
        <v>27</v>
      </c>
      <c r="E13" s="84" t="s">
        <v>96</v>
      </c>
      <c r="F13" s="85" t="s">
        <v>101</v>
      </c>
      <c r="G13" s="86" t="s">
        <v>100</v>
      </c>
      <c r="H13" s="87" t="s">
        <v>104</v>
      </c>
      <c r="I13" s="144" t="s">
        <v>167</v>
      </c>
      <c r="J13" s="87" t="s">
        <v>38</v>
      </c>
      <c r="K13" s="85" t="s">
        <v>99</v>
      </c>
      <c r="L13" s="85" t="s">
        <v>37</v>
      </c>
      <c r="M13" s="88">
        <v>45147</v>
      </c>
      <c r="N13" s="88">
        <v>45196</v>
      </c>
      <c r="O13" s="161">
        <v>45747</v>
      </c>
      <c r="P13" s="89" t="s">
        <v>105</v>
      </c>
      <c r="Q13" s="90">
        <f>R13/0.75</f>
        <v>285333333.33333331</v>
      </c>
      <c r="R13" s="91">
        <v>214000000</v>
      </c>
      <c r="S13" s="90">
        <f t="shared" si="1"/>
        <v>71333333.333333313</v>
      </c>
      <c r="T13" s="92" t="s">
        <v>35</v>
      </c>
      <c r="U13" s="93" t="s">
        <v>70</v>
      </c>
      <c r="V13" s="93" t="s">
        <v>70</v>
      </c>
      <c r="W13" s="93" t="s">
        <v>70</v>
      </c>
      <c r="X13" s="93" t="s">
        <v>70</v>
      </c>
      <c r="Y13" s="93" t="s">
        <v>70</v>
      </c>
      <c r="Z13" s="94" t="s">
        <v>70</v>
      </c>
    </row>
    <row r="14" spans="2:26" ht="127.5" customHeight="1" x14ac:dyDescent="0.25">
      <c r="B14" s="276"/>
      <c r="C14" s="281" t="s">
        <v>28</v>
      </c>
      <c r="D14" s="283" t="s">
        <v>29</v>
      </c>
      <c r="E14" s="33" t="s">
        <v>120</v>
      </c>
      <c r="F14" s="27" t="s">
        <v>121</v>
      </c>
      <c r="G14" s="19" t="s">
        <v>53</v>
      </c>
      <c r="H14" s="27" t="s">
        <v>122</v>
      </c>
      <c r="I14" s="27" t="s">
        <v>123</v>
      </c>
      <c r="J14" s="27" t="s">
        <v>124</v>
      </c>
      <c r="K14" s="21" t="s">
        <v>36</v>
      </c>
      <c r="L14" s="21" t="s">
        <v>125</v>
      </c>
      <c r="M14" s="39">
        <v>45448</v>
      </c>
      <c r="N14" s="39">
        <v>45462</v>
      </c>
      <c r="O14" s="39">
        <v>45838</v>
      </c>
      <c r="P14" s="23" t="s">
        <v>126</v>
      </c>
      <c r="Q14" s="26">
        <f>R14/0.4</f>
        <v>650000000</v>
      </c>
      <c r="R14" s="36">
        <v>260000000</v>
      </c>
      <c r="S14" s="26">
        <f t="shared" ref="S14" si="3">Q14-R14</f>
        <v>390000000</v>
      </c>
      <c r="T14" s="34" t="s">
        <v>35</v>
      </c>
      <c r="U14" s="98" t="s">
        <v>70</v>
      </c>
      <c r="V14" s="98" t="s">
        <v>70</v>
      </c>
      <c r="W14" s="98" t="s">
        <v>70</v>
      </c>
      <c r="X14" s="98" t="s">
        <v>70</v>
      </c>
      <c r="Y14" s="98" t="s">
        <v>70</v>
      </c>
      <c r="Z14" s="99" t="s">
        <v>70</v>
      </c>
    </row>
    <row r="15" spans="2:26" ht="360" x14ac:dyDescent="0.25">
      <c r="B15" s="276"/>
      <c r="C15" s="282"/>
      <c r="D15" s="284"/>
      <c r="E15" s="95" t="s">
        <v>77</v>
      </c>
      <c r="F15" s="67" t="s">
        <v>87</v>
      </c>
      <c r="G15" s="96" t="s">
        <v>75</v>
      </c>
      <c r="H15" s="67" t="s">
        <v>74</v>
      </c>
      <c r="I15" s="143" t="s">
        <v>168</v>
      </c>
      <c r="J15" s="67" t="s">
        <v>38</v>
      </c>
      <c r="K15" s="64" t="s">
        <v>76</v>
      </c>
      <c r="L15" s="64" t="s">
        <v>54</v>
      </c>
      <c r="M15" s="68">
        <v>45140</v>
      </c>
      <c r="N15" s="68">
        <v>45196</v>
      </c>
      <c r="O15" s="162">
        <v>45747</v>
      </c>
      <c r="P15" s="97" t="s">
        <v>81</v>
      </c>
      <c r="Q15" s="60">
        <v>427000000</v>
      </c>
      <c r="R15" s="60">
        <v>427000000</v>
      </c>
      <c r="S15" s="60">
        <v>0</v>
      </c>
      <c r="T15" s="72" t="s">
        <v>35</v>
      </c>
      <c r="U15" s="61" t="s">
        <v>70</v>
      </c>
      <c r="V15" s="61" t="s">
        <v>70</v>
      </c>
      <c r="W15" s="61" t="s">
        <v>70</v>
      </c>
      <c r="X15" s="61" t="s">
        <v>70</v>
      </c>
      <c r="Y15" s="61" t="s">
        <v>70</v>
      </c>
      <c r="Z15" s="62" t="s">
        <v>70</v>
      </c>
    </row>
    <row r="16" spans="2:26" ht="75" x14ac:dyDescent="0.25">
      <c r="B16" s="276"/>
      <c r="C16" s="282"/>
      <c r="D16" s="284"/>
      <c r="E16" s="100" t="s">
        <v>127</v>
      </c>
      <c r="F16" s="27" t="s">
        <v>128</v>
      </c>
      <c r="G16" s="101" t="s">
        <v>41</v>
      </c>
      <c r="H16" s="42" t="s">
        <v>129</v>
      </c>
      <c r="I16" s="42" t="s">
        <v>130</v>
      </c>
      <c r="J16" s="42" t="s">
        <v>60</v>
      </c>
      <c r="K16" s="37" t="s">
        <v>36</v>
      </c>
      <c r="L16" s="37" t="s">
        <v>54</v>
      </c>
      <c r="M16" s="39">
        <v>45427</v>
      </c>
      <c r="N16" s="39">
        <v>45441</v>
      </c>
      <c r="O16" s="35">
        <v>45716</v>
      </c>
      <c r="P16" s="40" t="s">
        <v>131</v>
      </c>
      <c r="Q16" s="36">
        <f>R16</f>
        <v>100000000</v>
      </c>
      <c r="R16" s="41">
        <v>100000000</v>
      </c>
      <c r="S16" s="36">
        <f t="shared" ref="S16:S17" si="4">Q16-R16</f>
        <v>0</v>
      </c>
      <c r="T16" s="102" t="s">
        <v>35</v>
      </c>
      <c r="U16" s="50" t="s">
        <v>70</v>
      </c>
      <c r="V16" s="50" t="s">
        <v>70</v>
      </c>
      <c r="W16" s="50" t="s">
        <v>70</v>
      </c>
      <c r="X16" s="50" t="s">
        <v>70</v>
      </c>
      <c r="Y16" s="50" t="s">
        <v>70</v>
      </c>
      <c r="Z16" s="51" t="s">
        <v>70</v>
      </c>
    </row>
    <row r="17" spans="2:65" ht="45" x14ac:dyDescent="0.25">
      <c r="B17" s="276"/>
      <c r="C17" s="282"/>
      <c r="D17" s="284"/>
      <c r="E17" s="100" t="s">
        <v>132</v>
      </c>
      <c r="F17" s="27" t="s">
        <v>133</v>
      </c>
      <c r="G17" s="101" t="s">
        <v>134</v>
      </c>
      <c r="H17" s="42" t="s">
        <v>181</v>
      </c>
      <c r="I17" s="42" t="s">
        <v>182</v>
      </c>
      <c r="J17" s="42" t="s">
        <v>38</v>
      </c>
      <c r="K17" s="37" t="s">
        <v>36</v>
      </c>
      <c r="L17" s="37" t="s">
        <v>54</v>
      </c>
      <c r="M17" s="149">
        <v>45546</v>
      </c>
      <c r="N17" s="149">
        <v>45560</v>
      </c>
      <c r="O17" s="149">
        <v>45777</v>
      </c>
      <c r="P17" s="40">
        <v>0.85</v>
      </c>
      <c r="Q17" s="41">
        <f>R17/0.85</f>
        <v>70588235.294117644</v>
      </c>
      <c r="R17" s="41">
        <v>60000000</v>
      </c>
      <c r="S17" s="36">
        <f t="shared" si="4"/>
        <v>10588235.294117644</v>
      </c>
      <c r="T17" s="102" t="s">
        <v>35</v>
      </c>
      <c r="U17" s="50" t="s">
        <v>70</v>
      </c>
      <c r="V17" s="50" t="s">
        <v>70</v>
      </c>
      <c r="W17" s="50" t="s">
        <v>70</v>
      </c>
      <c r="X17" s="50" t="s">
        <v>70</v>
      </c>
      <c r="Y17" s="50" t="s">
        <v>70</v>
      </c>
      <c r="Z17" s="51" t="s">
        <v>70</v>
      </c>
    </row>
    <row r="18" spans="2:65" ht="197.45" customHeight="1" x14ac:dyDescent="0.25">
      <c r="B18" s="276"/>
      <c r="C18" s="282"/>
      <c r="D18" s="284"/>
      <c r="E18" s="33" t="s">
        <v>135</v>
      </c>
      <c r="F18" s="27" t="s">
        <v>136</v>
      </c>
      <c r="G18" s="19" t="s">
        <v>137</v>
      </c>
      <c r="H18" s="103" t="s">
        <v>138</v>
      </c>
      <c r="I18" s="104" t="s">
        <v>139</v>
      </c>
      <c r="J18" s="103" t="s">
        <v>140</v>
      </c>
      <c r="K18" s="21" t="s">
        <v>36</v>
      </c>
      <c r="L18" s="21" t="s">
        <v>39</v>
      </c>
      <c r="M18" s="22">
        <v>45448</v>
      </c>
      <c r="N18" s="22">
        <v>45539</v>
      </c>
      <c r="O18" s="22">
        <v>45688</v>
      </c>
      <c r="P18" s="23">
        <v>0.8</v>
      </c>
      <c r="Q18" s="36">
        <f>R18/0.8</f>
        <v>375000000</v>
      </c>
      <c r="R18" s="36">
        <v>300000000</v>
      </c>
      <c r="S18" s="36">
        <f>Q18-R18</f>
        <v>75000000</v>
      </c>
      <c r="T18" s="105" t="s">
        <v>35</v>
      </c>
      <c r="U18" s="50" t="s">
        <v>70</v>
      </c>
      <c r="V18" s="50" t="s">
        <v>70</v>
      </c>
      <c r="W18" s="50" t="s">
        <v>70</v>
      </c>
      <c r="X18" s="50" t="s">
        <v>70</v>
      </c>
      <c r="Y18" s="50" t="s">
        <v>70</v>
      </c>
      <c r="Z18" s="51" t="s">
        <v>70</v>
      </c>
    </row>
    <row r="19" spans="2:65" ht="165" x14ac:dyDescent="0.25">
      <c r="B19" s="276"/>
      <c r="C19" s="282"/>
      <c r="D19" s="284"/>
      <c r="E19" s="95" t="s">
        <v>78</v>
      </c>
      <c r="F19" s="67" t="s">
        <v>88</v>
      </c>
      <c r="G19" s="96" t="s">
        <v>73</v>
      </c>
      <c r="H19" s="67" t="s">
        <v>82</v>
      </c>
      <c r="I19" s="143" t="s">
        <v>169</v>
      </c>
      <c r="J19" s="67" t="s">
        <v>38</v>
      </c>
      <c r="K19" s="64" t="s">
        <v>83</v>
      </c>
      <c r="L19" s="64" t="s">
        <v>54</v>
      </c>
      <c r="M19" s="68">
        <v>45140</v>
      </c>
      <c r="N19" s="68">
        <v>45196</v>
      </c>
      <c r="O19" s="162">
        <v>45747</v>
      </c>
      <c r="P19" s="97" t="s">
        <v>84</v>
      </c>
      <c r="Q19" s="60">
        <v>33000000</v>
      </c>
      <c r="R19" s="60">
        <v>33000000</v>
      </c>
      <c r="S19" s="60">
        <v>0</v>
      </c>
      <c r="T19" s="72" t="s">
        <v>35</v>
      </c>
      <c r="U19" s="61" t="s">
        <v>70</v>
      </c>
      <c r="V19" s="61" t="s">
        <v>70</v>
      </c>
      <c r="W19" s="61" t="s">
        <v>70</v>
      </c>
      <c r="X19" s="61" t="s">
        <v>70</v>
      </c>
      <c r="Y19" s="61" t="s">
        <v>70</v>
      </c>
      <c r="Z19" s="62" t="s">
        <v>70</v>
      </c>
    </row>
    <row r="20" spans="2:65" ht="138.75" customHeight="1" x14ac:dyDescent="0.25">
      <c r="B20" s="276"/>
      <c r="C20" s="273"/>
      <c r="D20" s="285"/>
      <c r="E20" s="106" t="s">
        <v>79</v>
      </c>
      <c r="F20" s="107" t="s">
        <v>89</v>
      </c>
      <c r="G20" s="54" t="s">
        <v>73</v>
      </c>
      <c r="H20" s="55" t="s">
        <v>85</v>
      </c>
      <c r="I20" s="145" t="s">
        <v>169</v>
      </c>
      <c r="J20" s="55" t="s">
        <v>38</v>
      </c>
      <c r="K20" s="53" t="s">
        <v>86</v>
      </c>
      <c r="L20" s="53" t="s">
        <v>54</v>
      </c>
      <c r="M20" s="56">
        <v>45140</v>
      </c>
      <c r="N20" s="56">
        <v>45196</v>
      </c>
      <c r="O20" s="162">
        <v>45747</v>
      </c>
      <c r="P20" s="108" t="s">
        <v>84</v>
      </c>
      <c r="Q20" s="58">
        <v>173000000</v>
      </c>
      <c r="R20" s="58">
        <v>173000000</v>
      </c>
      <c r="S20" s="57">
        <v>0</v>
      </c>
      <c r="T20" s="57" t="s">
        <v>35</v>
      </c>
      <c r="U20" s="59" t="s">
        <v>70</v>
      </c>
      <c r="V20" s="59" t="s">
        <v>70</v>
      </c>
      <c r="W20" s="59" t="s">
        <v>70</v>
      </c>
      <c r="X20" s="59" t="s">
        <v>70</v>
      </c>
      <c r="Y20" s="59" t="s">
        <v>70</v>
      </c>
      <c r="Z20" s="109" t="s">
        <v>70</v>
      </c>
    </row>
    <row r="21" spans="2:65" ht="72" customHeight="1" thickBot="1" x14ac:dyDescent="0.3">
      <c r="B21" s="276"/>
      <c r="C21" s="273"/>
      <c r="D21" s="285"/>
      <c r="E21" s="212" t="s">
        <v>211</v>
      </c>
      <c r="F21" s="213" t="s">
        <v>141</v>
      </c>
      <c r="G21" s="214" t="s">
        <v>73</v>
      </c>
      <c r="H21" s="158" t="s">
        <v>72</v>
      </c>
      <c r="I21" s="213" t="s">
        <v>142</v>
      </c>
      <c r="J21" s="213" t="s">
        <v>38</v>
      </c>
      <c r="K21" s="215" t="s">
        <v>114</v>
      </c>
      <c r="L21" s="215" t="s">
        <v>54</v>
      </c>
      <c r="M21" s="216">
        <v>45602</v>
      </c>
      <c r="N21" s="216">
        <v>45616</v>
      </c>
      <c r="O21" s="216">
        <v>45838</v>
      </c>
      <c r="P21" s="217" t="s">
        <v>59</v>
      </c>
      <c r="Q21" s="242">
        <v>400000000</v>
      </c>
      <c r="R21" s="242">
        <v>400000000</v>
      </c>
      <c r="S21" s="243">
        <v>0</v>
      </c>
      <c r="T21" s="218" t="s">
        <v>35</v>
      </c>
      <c r="U21" s="219" t="s">
        <v>70</v>
      </c>
      <c r="V21" s="219" t="s">
        <v>70</v>
      </c>
      <c r="W21" s="219" t="s">
        <v>70</v>
      </c>
      <c r="X21" s="219" t="s">
        <v>70</v>
      </c>
      <c r="Y21" s="219" t="s">
        <v>70</v>
      </c>
      <c r="Z21" s="220" t="s">
        <v>70</v>
      </c>
    </row>
    <row r="22" spans="2:65" s="49" customFormat="1" ht="290.25" customHeight="1" x14ac:dyDescent="0.25">
      <c r="B22" s="276"/>
      <c r="C22" s="286" t="s">
        <v>30</v>
      </c>
      <c r="D22" s="290" t="s">
        <v>42</v>
      </c>
      <c r="E22" s="221" t="s">
        <v>143</v>
      </c>
      <c r="F22" s="222" t="s">
        <v>144</v>
      </c>
      <c r="G22" s="223" t="s">
        <v>108</v>
      </c>
      <c r="H22" s="224" t="s">
        <v>145</v>
      </c>
      <c r="I22" s="224" t="s">
        <v>107</v>
      </c>
      <c r="J22" s="225" t="s">
        <v>183</v>
      </c>
      <c r="K22" s="226" t="s">
        <v>36</v>
      </c>
      <c r="L22" s="226" t="s">
        <v>37</v>
      </c>
      <c r="M22" s="227">
        <v>45602</v>
      </c>
      <c r="N22" s="227">
        <v>45616</v>
      </c>
      <c r="O22" s="227">
        <v>45807</v>
      </c>
      <c r="P22" s="233" t="s">
        <v>212</v>
      </c>
      <c r="Q22" s="228">
        <f>R22/0.55</f>
        <v>727272727.27272725</v>
      </c>
      <c r="R22" s="228">
        <v>400000000</v>
      </c>
      <c r="S22" s="237">
        <f>Q22-R22</f>
        <v>327272727.27272725</v>
      </c>
      <c r="T22" s="229" t="s">
        <v>35</v>
      </c>
      <c r="U22" s="226" t="s">
        <v>71</v>
      </c>
      <c r="V22" s="230">
        <v>2.5</v>
      </c>
      <c r="W22" s="226" t="s">
        <v>69</v>
      </c>
      <c r="X22" s="231" t="s">
        <v>70</v>
      </c>
      <c r="Y22" s="231" t="s">
        <v>70</v>
      </c>
      <c r="Z22" s="232" t="s">
        <v>68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</row>
    <row r="23" spans="2:65" s="49" customFormat="1" ht="241.5" customHeight="1" x14ac:dyDescent="0.25">
      <c r="B23" s="276"/>
      <c r="C23" s="287"/>
      <c r="D23" s="291"/>
      <c r="E23" s="100" t="s">
        <v>189</v>
      </c>
      <c r="F23" s="38" t="s">
        <v>190</v>
      </c>
      <c r="G23" s="101" t="s">
        <v>191</v>
      </c>
      <c r="H23" s="42" t="s">
        <v>192</v>
      </c>
      <c r="I23" s="42" t="s">
        <v>193</v>
      </c>
      <c r="J23" s="42" t="s">
        <v>194</v>
      </c>
      <c r="K23" s="37" t="s">
        <v>36</v>
      </c>
      <c r="L23" s="37" t="s">
        <v>37</v>
      </c>
      <c r="M23" s="39">
        <v>45665</v>
      </c>
      <c r="N23" s="39">
        <v>45679</v>
      </c>
      <c r="O23" s="39">
        <v>46391</v>
      </c>
      <c r="P23" s="40">
        <v>0.95</v>
      </c>
      <c r="Q23" s="41">
        <f>R23/0.95</f>
        <v>52631578.947368421</v>
      </c>
      <c r="R23" s="41">
        <v>50000000</v>
      </c>
      <c r="S23" s="41">
        <f>Q23-R23</f>
        <v>2631578.9473684207</v>
      </c>
      <c r="T23" s="102" t="s">
        <v>35</v>
      </c>
      <c r="U23" s="37" t="s">
        <v>70</v>
      </c>
      <c r="V23" s="50" t="s">
        <v>70</v>
      </c>
      <c r="W23" s="37" t="s">
        <v>70</v>
      </c>
      <c r="X23" s="50" t="s">
        <v>70</v>
      </c>
      <c r="Y23" s="50" t="s">
        <v>70</v>
      </c>
      <c r="Z23" s="234" t="s">
        <v>70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</row>
    <row r="24" spans="2:65" ht="228.2" customHeight="1" x14ac:dyDescent="0.25">
      <c r="B24" s="276"/>
      <c r="C24" s="288"/>
      <c r="D24" s="292"/>
      <c r="E24" s="115" t="s">
        <v>80</v>
      </c>
      <c r="F24" s="66" t="s">
        <v>91</v>
      </c>
      <c r="G24" s="65" t="s">
        <v>90</v>
      </c>
      <c r="H24" s="66" t="s">
        <v>92</v>
      </c>
      <c r="I24" s="166" t="s">
        <v>170</v>
      </c>
      <c r="J24" s="66" t="s">
        <v>38</v>
      </c>
      <c r="K24" s="116" t="s">
        <v>93</v>
      </c>
      <c r="L24" s="116" t="s">
        <v>37</v>
      </c>
      <c r="M24" s="117">
        <v>45147</v>
      </c>
      <c r="N24" s="117">
        <v>45196</v>
      </c>
      <c r="O24" s="192">
        <v>45747</v>
      </c>
      <c r="P24" s="167">
        <v>0.85</v>
      </c>
      <c r="Q24" s="168">
        <f>R24/0.85</f>
        <v>743529411.7647059</v>
      </c>
      <c r="R24" s="168">
        <v>632000000</v>
      </c>
      <c r="S24" s="118">
        <f>Q24-R24</f>
        <v>111529411.7647059</v>
      </c>
      <c r="T24" s="169" t="s">
        <v>35</v>
      </c>
      <c r="U24" s="73" t="s">
        <v>70</v>
      </c>
      <c r="V24" s="73" t="s">
        <v>70</v>
      </c>
      <c r="W24" s="73" t="s">
        <v>70</v>
      </c>
      <c r="X24" s="73" t="s">
        <v>70</v>
      </c>
      <c r="Y24" s="73" t="s">
        <v>70</v>
      </c>
      <c r="Z24" s="170" t="s">
        <v>70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</row>
    <row r="25" spans="2:65" s="49" customFormat="1" ht="294" customHeight="1" thickBot="1" x14ac:dyDescent="0.3">
      <c r="B25" s="276"/>
      <c r="C25" s="289"/>
      <c r="D25" s="293"/>
      <c r="E25" s="171" t="s">
        <v>146</v>
      </c>
      <c r="F25" s="110" t="s">
        <v>147</v>
      </c>
      <c r="G25" s="111" t="s">
        <v>148</v>
      </c>
      <c r="H25" s="172" t="s">
        <v>149</v>
      </c>
      <c r="I25" s="172" t="s">
        <v>150</v>
      </c>
      <c r="J25" s="172" t="s">
        <v>151</v>
      </c>
      <c r="K25" s="132" t="s">
        <v>36</v>
      </c>
      <c r="L25" s="132" t="s">
        <v>37</v>
      </c>
      <c r="M25" s="173">
        <v>45427</v>
      </c>
      <c r="N25" s="173">
        <v>45446</v>
      </c>
      <c r="O25" s="173">
        <v>45625</v>
      </c>
      <c r="P25" s="132" t="s">
        <v>152</v>
      </c>
      <c r="Q25" s="174">
        <f>R25/0.85</f>
        <v>352941176.47058827</v>
      </c>
      <c r="R25" s="174">
        <v>300000000</v>
      </c>
      <c r="S25" s="175">
        <f>Q25-R25</f>
        <v>52941176.470588267</v>
      </c>
      <c r="T25" s="135" t="s">
        <v>35</v>
      </c>
      <c r="U25" s="132" t="s">
        <v>71</v>
      </c>
      <c r="V25" s="176">
        <v>3.5</v>
      </c>
      <c r="W25" s="132" t="s">
        <v>69</v>
      </c>
      <c r="X25" s="177" t="s">
        <v>70</v>
      </c>
      <c r="Y25" s="177" t="s">
        <v>70</v>
      </c>
      <c r="Z25" s="178" t="s">
        <v>68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ht="54.75" customHeight="1" x14ac:dyDescent="0.25">
      <c r="B26" s="276"/>
      <c r="C26" s="272" t="s">
        <v>31</v>
      </c>
      <c r="D26" s="277" t="s">
        <v>32</v>
      </c>
      <c r="E26" s="100" t="s">
        <v>154</v>
      </c>
      <c r="F26" s="38" t="s">
        <v>155</v>
      </c>
      <c r="G26" s="101" t="s">
        <v>43</v>
      </c>
      <c r="H26" s="125" t="s">
        <v>49</v>
      </c>
      <c r="I26" s="125" t="s">
        <v>156</v>
      </c>
      <c r="J26" s="125" t="s">
        <v>185</v>
      </c>
      <c r="K26" s="119" t="s">
        <v>36</v>
      </c>
      <c r="L26" s="119" t="s">
        <v>37</v>
      </c>
      <c r="M26" s="39">
        <v>45329</v>
      </c>
      <c r="N26" s="39">
        <v>45343</v>
      </c>
      <c r="O26" s="39">
        <v>45688</v>
      </c>
      <c r="P26" s="126">
        <v>1</v>
      </c>
      <c r="Q26" s="120">
        <v>20000000</v>
      </c>
      <c r="R26" s="148">
        <v>20000000</v>
      </c>
      <c r="S26" s="45">
        <v>0</v>
      </c>
      <c r="T26" s="46" t="s">
        <v>35</v>
      </c>
      <c r="U26" s="119" t="s">
        <v>70</v>
      </c>
      <c r="V26" s="119" t="s">
        <v>70</v>
      </c>
      <c r="W26" s="119" t="s">
        <v>70</v>
      </c>
      <c r="X26" s="119" t="s">
        <v>70</v>
      </c>
      <c r="Y26" s="119" t="s">
        <v>70</v>
      </c>
      <c r="Z26" s="127" t="s">
        <v>70</v>
      </c>
    </row>
    <row r="27" spans="2:65" ht="98.45" customHeight="1" x14ac:dyDescent="0.25">
      <c r="B27" s="276"/>
      <c r="C27" s="273"/>
      <c r="D27" s="278"/>
      <c r="E27" s="136" t="s">
        <v>186</v>
      </c>
      <c r="F27" s="137" t="s">
        <v>195</v>
      </c>
      <c r="G27" s="138" t="s">
        <v>196</v>
      </c>
      <c r="H27" s="139" t="s">
        <v>197</v>
      </c>
      <c r="I27" s="139" t="s">
        <v>198</v>
      </c>
      <c r="J27" s="139" t="s">
        <v>38</v>
      </c>
      <c r="K27" s="235" t="s">
        <v>36</v>
      </c>
      <c r="L27" s="235" t="s">
        <v>37</v>
      </c>
      <c r="M27" s="35">
        <v>45630</v>
      </c>
      <c r="N27" s="35">
        <v>45644</v>
      </c>
      <c r="O27" s="35">
        <v>45838</v>
      </c>
      <c r="P27" s="236" t="s">
        <v>205</v>
      </c>
      <c r="Q27" s="237">
        <v>80000000</v>
      </c>
      <c r="R27" s="237">
        <v>80000000</v>
      </c>
      <c r="S27" s="238">
        <v>0</v>
      </c>
      <c r="T27" s="239" t="s">
        <v>35</v>
      </c>
      <c r="U27" s="235" t="s">
        <v>199</v>
      </c>
      <c r="V27" s="235">
        <v>4</v>
      </c>
      <c r="W27" s="235" t="s">
        <v>203</v>
      </c>
      <c r="X27" s="235" t="s">
        <v>204</v>
      </c>
      <c r="Y27" s="235">
        <v>2023</v>
      </c>
      <c r="Z27" s="240" t="s">
        <v>206</v>
      </c>
    </row>
    <row r="28" spans="2:65" ht="60" x14ac:dyDescent="0.25">
      <c r="B28" s="276"/>
      <c r="C28" s="273"/>
      <c r="D28" s="278"/>
      <c r="E28" s="136" t="s">
        <v>161</v>
      </c>
      <c r="F28" s="137" t="s">
        <v>162</v>
      </c>
      <c r="G28" s="138" t="s">
        <v>163</v>
      </c>
      <c r="H28" s="139" t="s">
        <v>164</v>
      </c>
      <c r="I28" s="139" t="s">
        <v>165</v>
      </c>
      <c r="J28" s="139" t="s">
        <v>38</v>
      </c>
      <c r="K28" s="140" t="s">
        <v>36</v>
      </c>
      <c r="L28" s="140" t="s">
        <v>37</v>
      </c>
      <c r="M28" s="35">
        <v>45448</v>
      </c>
      <c r="N28" s="35">
        <v>45476</v>
      </c>
      <c r="O28" s="35">
        <v>45776</v>
      </c>
      <c r="P28" s="140" t="s">
        <v>160</v>
      </c>
      <c r="Q28" s="141">
        <f>R28/0.85</f>
        <v>176470588.23529413</v>
      </c>
      <c r="R28" s="141">
        <v>150000000</v>
      </c>
      <c r="S28" s="43">
        <f>Q28-R28</f>
        <v>26470588.235294133</v>
      </c>
      <c r="T28" s="44" t="s">
        <v>35</v>
      </c>
      <c r="U28" s="140" t="s">
        <v>70</v>
      </c>
      <c r="V28" s="140" t="s">
        <v>70</v>
      </c>
      <c r="W28" s="140" t="s">
        <v>70</v>
      </c>
      <c r="X28" s="140" t="s">
        <v>70</v>
      </c>
      <c r="Y28" s="140" t="s">
        <v>70</v>
      </c>
      <c r="Z28" s="142" t="s">
        <v>70</v>
      </c>
    </row>
    <row r="29" spans="2:65" s="245" customFormat="1" ht="60" x14ac:dyDescent="0.25">
      <c r="B29" s="276"/>
      <c r="C29" s="274"/>
      <c r="D29" s="279"/>
      <c r="E29" s="121" t="s">
        <v>45</v>
      </c>
      <c r="F29" s="122" t="s">
        <v>46</v>
      </c>
      <c r="G29" s="76" t="s">
        <v>40</v>
      </c>
      <c r="H29" s="77" t="s">
        <v>44</v>
      </c>
      <c r="I29" s="77" t="s">
        <v>47</v>
      </c>
      <c r="J29" s="77" t="s">
        <v>38</v>
      </c>
      <c r="K29" s="75" t="s">
        <v>36</v>
      </c>
      <c r="L29" s="75" t="s">
        <v>37</v>
      </c>
      <c r="M29" s="78">
        <v>44811</v>
      </c>
      <c r="N29" s="78">
        <v>44811</v>
      </c>
      <c r="O29" s="78">
        <v>45614</v>
      </c>
      <c r="P29" s="75" t="s">
        <v>48</v>
      </c>
      <c r="Q29" s="123">
        <f t="shared" ref="Q29" si="5">R29/0.85</f>
        <v>352941176.47058827</v>
      </c>
      <c r="R29" s="80">
        <v>300000000</v>
      </c>
      <c r="S29" s="79">
        <f t="shared" ref="S29" si="6">Q29-R29</f>
        <v>52941176.470588267</v>
      </c>
      <c r="T29" s="81" t="s">
        <v>35</v>
      </c>
      <c r="U29" s="82" t="s">
        <v>70</v>
      </c>
      <c r="V29" s="82" t="s">
        <v>70</v>
      </c>
      <c r="W29" s="82" t="s">
        <v>70</v>
      </c>
      <c r="X29" s="82" t="s">
        <v>70</v>
      </c>
      <c r="Y29" s="82" t="s">
        <v>70</v>
      </c>
      <c r="Z29" s="83" t="s">
        <v>70</v>
      </c>
    </row>
    <row r="30" spans="2:65" ht="60.75" thickBot="1" x14ac:dyDescent="0.3">
      <c r="B30" s="313"/>
      <c r="C30" s="275"/>
      <c r="D30" s="280"/>
      <c r="E30" s="128" t="s">
        <v>157</v>
      </c>
      <c r="F30" s="129" t="s">
        <v>158</v>
      </c>
      <c r="G30" s="130" t="s">
        <v>40</v>
      </c>
      <c r="H30" s="131" t="s">
        <v>44</v>
      </c>
      <c r="I30" s="131" t="s">
        <v>159</v>
      </c>
      <c r="J30" s="131" t="s">
        <v>38</v>
      </c>
      <c r="K30" s="132" t="s">
        <v>36</v>
      </c>
      <c r="L30" s="133" t="s">
        <v>37</v>
      </c>
      <c r="M30" s="163">
        <v>45672</v>
      </c>
      <c r="N30" s="163">
        <v>45686</v>
      </c>
      <c r="O30" s="163">
        <v>45975</v>
      </c>
      <c r="P30" s="134" t="s">
        <v>160</v>
      </c>
      <c r="Q30" s="112">
        <f>R30/0.85</f>
        <v>588235294.11764705</v>
      </c>
      <c r="R30" s="112">
        <v>500000000</v>
      </c>
      <c r="S30" s="112">
        <f>Q30-R30</f>
        <v>88235294.117647052</v>
      </c>
      <c r="T30" s="135" t="s">
        <v>35</v>
      </c>
      <c r="U30" s="113" t="s">
        <v>70</v>
      </c>
      <c r="V30" s="113" t="s">
        <v>70</v>
      </c>
      <c r="W30" s="113" t="s">
        <v>70</v>
      </c>
      <c r="X30" s="113" t="s">
        <v>70</v>
      </c>
      <c r="Y30" s="113" t="s">
        <v>70</v>
      </c>
      <c r="Z30" s="114" t="s">
        <v>70</v>
      </c>
    </row>
    <row r="31" spans="2:65" ht="14.25" customHeight="1" x14ac:dyDescent="0.25">
      <c r="B31" s="3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65" ht="18.75" x14ac:dyDescent="0.3">
      <c r="B32" s="29" t="s">
        <v>58</v>
      </c>
      <c r="R32" s="28"/>
    </row>
    <row r="33" spans="2:20" ht="149.25" customHeight="1" x14ac:dyDescent="0.25">
      <c r="B33" s="271" t="s">
        <v>57</v>
      </c>
      <c r="C33" s="271"/>
      <c r="D33" s="271"/>
      <c r="E33" s="271"/>
      <c r="F33" s="27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x14ac:dyDescent="0.25">
      <c r="B34" s="164"/>
    </row>
    <row r="36" spans="2:20" ht="15" customHeight="1" x14ac:dyDescent="0.25">
      <c r="B36" s="124"/>
      <c r="C36" s="52" t="s">
        <v>153</v>
      </c>
    </row>
  </sheetData>
  <autoFilter ref="B4:Z30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1">
    <sortCondition ref="D6:D21"/>
  </sortState>
  <mergeCells count="36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33:F33"/>
    <mergeCell ref="C26:C30"/>
    <mergeCell ref="B6:B30"/>
    <mergeCell ref="D26:D30"/>
    <mergeCell ref="C14:C21"/>
    <mergeCell ref="D14:D21"/>
    <mergeCell ref="C22:C25"/>
    <mergeCell ref="D22:D25"/>
    <mergeCell ref="D6:D12"/>
    <mergeCell ref="C6:C12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R16:R17 R20 R6:R13 R22:R29 Q31" xr:uid="{00000000-0002-0000-0000-000000000000}">
      <formula1>0</formula1>
    </dataValidation>
    <dataValidation type="decimal" operator="greaterThanOrEqual" allowBlank="1" showInputMessage="1" showErrorMessage="1" sqref="Q17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0" defaultRowHeight="15" x14ac:dyDescent="0.2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 x14ac:dyDescent="0.3"/>
    <row r="2" spans="1:6" s="15" customFormat="1" ht="34.5" customHeight="1" thickBot="1" x14ac:dyDescent="0.3">
      <c r="A2" s="14"/>
      <c r="B2" s="309" t="s">
        <v>51</v>
      </c>
      <c r="C2" s="310"/>
      <c r="D2" s="310"/>
      <c r="E2" s="311"/>
      <c r="F2" s="14"/>
    </row>
    <row r="3" spans="1:6" s="15" customFormat="1" ht="15.75" thickBot="1" x14ac:dyDescent="0.3">
      <c r="A3" s="14"/>
      <c r="B3" s="16" t="s">
        <v>50</v>
      </c>
      <c r="C3" s="17" t="s">
        <v>55</v>
      </c>
      <c r="D3" s="17" t="s">
        <v>56</v>
      </c>
      <c r="E3" s="17" t="s">
        <v>34</v>
      </c>
      <c r="F3" s="14"/>
    </row>
    <row r="4" spans="1:6" ht="15.75" thickBot="1" x14ac:dyDescent="0.3">
      <c r="B4" s="306" t="s">
        <v>172</v>
      </c>
      <c r="C4" s="307"/>
      <c r="D4" s="307"/>
      <c r="E4" s="308"/>
    </row>
    <row r="5" spans="1:6" ht="30.75" thickBot="1" x14ac:dyDescent="0.3">
      <c r="B5" s="150">
        <v>45320</v>
      </c>
      <c r="C5" s="151">
        <v>71</v>
      </c>
      <c r="D5" s="152" t="s">
        <v>28</v>
      </c>
      <c r="E5" s="153" t="s">
        <v>171</v>
      </c>
    </row>
    <row r="6" spans="1:6" ht="60.75" thickBot="1" x14ac:dyDescent="0.3">
      <c r="B6" s="147">
        <v>45408</v>
      </c>
      <c r="C6" s="154" t="s">
        <v>173</v>
      </c>
      <c r="D6" s="155" t="s">
        <v>24</v>
      </c>
      <c r="E6" s="198" t="s">
        <v>176</v>
      </c>
    </row>
    <row r="7" spans="1:6" ht="15.75" thickBot="1" x14ac:dyDescent="0.3">
      <c r="B7" s="194">
        <v>45491</v>
      </c>
      <c r="C7" s="195">
        <v>70</v>
      </c>
      <c r="D7" s="196" t="s">
        <v>28</v>
      </c>
      <c r="E7" s="165" t="s">
        <v>184</v>
      </c>
    </row>
    <row r="8" spans="1:6" ht="45" customHeight="1" thickBot="1" x14ac:dyDescent="0.3">
      <c r="B8" s="147">
        <v>45586</v>
      </c>
      <c r="C8" s="197">
        <v>80</v>
      </c>
      <c r="D8" s="193" t="s">
        <v>31</v>
      </c>
      <c r="E8" s="244" t="s">
        <v>207</v>
      </c>
    </row>
    <row r="9" spans="1:6" ht="30.75" thickBot="1" x14ac:dyDescent="0.3">
      <c r="B9" s="147">
        <v>45586</v>
      </c>
      <c r="C9" s="199">
        <v>74</v>
      </c>
      <c r="D9" s="200" t="s">
        <v>28</v>
      </c>
      <c r="E9" s="241" t="s">
        <v>210</v>
      </c>
    </row>
    <row r="10" spans="1:6" x14ac:dyDescent="0.25">
      <c r="B10" s="18"/>
      <c r="C10" s="18"/>
      <c r="D10" s="18"/>
    </row>
    <row r="11" spans="1:6" x14ac:dyDescent="0.2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2024-11-18T11:54:19Z</dcterms:modified>
</cp:coreProperties>
</file>