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vsykora\AppData\Local\Microsoft\Windows\INetCache\Content.Outlook\FB22CC9X\"/>
    </mc:Choice>
  </mc:AlternateContent>
  <xr:revisionPtr revIDLastSave="0" documentId="13_ncr:1_{8408F183-DF2D-4AF1-9B43-9A0148A2BF4F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Harmonogram výzev OPŽP" sheetId="1" r:id="rId1"/>
    <sheet name="Zdůvodnění" sheetId="2" r:id="rId2"/>
  </sheets>
  <definedNames>
    <definedName name="_xlnm._FilterDatabase" localSheetId="0" hidden="1">'Harmonogram výzev OPŽP'!$B$4:$Z$24</definedName>
    <definedName name="_xlnm._FilterDatabase" localSheetId="1" hidden="1">Zdůvodnění!$B$3:$E$5</definedName>
    <definedName name="_xlnm.Print_Titles" localSheetId="0">'Harmonogram výzev OPŽP'!$3:$5</definedName>
    <definedName name="_xlnm.Print_Area" localSheetId="0">'Harmonogram výzev OPŽP'!$1:$30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2" i="1" l="1"/>
  <c r="S12" i="1" s="1"/>
  <c r="Q19" i="1"/>
  <c r="S19" i="1" s="1"/>
  <c r="Q10" i="1" l="1"/>
  <c r="S10" i="1" s="1"/>
  <c r="Q20" i="1" l="1"/>
  <c r="S20" i="1" s="1"/>
  <c r="Q9" i="1"/>
  <c r="S9" i="1" s="1"/>
  <c r="Q8" i="1"/>
  <c r="S8" i="1" s="1"/>
  <c r="Q23" i="1" l="1"/>
  <c r="S23" i="1" s="1"/>
  <c r="Q24" i="1"/>
  <c r="S24" i="1" s="1"/>
  <c r="Q15" i="1"/>
  <c r="S15" i="1" s="1"/>
  <c r="Q14" i="1"/>
  <c r="S14" i="1" s="1"/>
  <c r="Q7" i="1" l="1"/>
  <c r="S7" i="1" s="1"/>
  <c r="Q11" i="1" l="1"/>
  <c r="S11" i="1" s="1"/>
  <c r="Q6" i="1" l="1"/>
  <c r="S6" i="1" s="1"/>
  <c r="Q21" i="1" l="1"/>
  <c r="S21" i="1" l="1"/>
</calcChain>
</file>

<file path=xl/sharedStrings.xml><?xml version="1.0" encoding="utf-8"?>
<sst xmlns="http://schemas.openxmlformats.org/spreadsheetml/2006/main" count="361" uniqueCount="181">
  <si>
    <t>Zacílení výzvy</t>
  </si>
  <si>
    <t>Základní plánované údaje o výzvě</t>
  </si>
  <si>
    <t>Cíl politiky</t>
  </si>
  <si>
    <t>Specifický cíl</t>
  </si>
  <si>
    <t xml:space="preserve">Číslo výzvy </t>
  </si>
  <si>
    <t>Opatření</t>
  </si>
  <si>
    <t>Upřesnění zacílení výzvy</t>
  </si>
  <si>
    <t>Příjemci</t>
  </si>
  <si>
    <t>Území realizace</t>
  </si>
  <si>
    <t>Druh výzvy</t>
  </si>
  <si>
    <t>Plánované datum vyhlášení výzvy</t>
  </si>
  <si>
    <t xml:space="preserve">Předpokládané datum zahájení příjmu žádostí </t>
  </si>
  <si>
    <t>Předpokládané datum ukončení příjmu žádostí</t>
  </si>
  <si>
    <t>Míra podpory dle PrŽaP21+</t>
  </si>
  <si>
    <t>Alokace plánové výzvy (podpora; Kč)</t>
  </si>
  <si>
    <t>Model hodnocení</t>
  </si>
  <si>
    <t>Číslo SC</t>
  </si>
  <si>
    <t>Název SC</t>
  </si>
  <si>
    <t>číslo opatření</t>
  </si>
  <si>
    <t>Název opatření</t>
  </si>
  <si>
    <t>Míra podpory</t>
  </si>
  <si>
    <t>Celková alokace (CZV*)</t>
  </si>
  <si>
    <t>Z toho příspěvek Unie</t>
  </si>
  <si>
    <t>Z toho národní spolufinancování</t>
  </si>
  <si>
    <t>1.1</t>
  </si>
  <si>
    <t>Podpora energetické účinnosti a snižování emisí skleníkových plynů</t>
  </si>
  <si>
    <t>1.2</t>
  </si>
  <si>
    <t>Podpora energie z obnovitelných zdrojů v souladu se směrnicí (EU) 2018/2001, včetně kritérií udržitelnosti stanovených v uvedené směrnici</t>
  </si>
  <si>
    <t>1.3</t>
  </si>
  <si>
    <t>Podpora přizpůsobení se změně klimatu, prevence rizika katastrof a odolnosti vůči nim s přihlédnutím k ekosystémovým přístupům</t>
  </si>
  <si>
    <t>1.5</t>
  </si>
  <si>
    <t>1.6</t>
  </si>
  <si>
    <t>Posilování ochrany a zachování přírody, biologické rozmanitosti a zelené infrastruktury, a to i v městských oblastech, a snižování všech forem znečištění</t>
  </si>
  <si>
    <t>Název výzvy</t>
  </si>
  <si>
    <t>Zdůvodnění</t>
  </si>
  <si>
    <t>jednokolový</t>
  </si>
  <si>
    <t>Celá ČR</t>
  </si>
  <si>
    <t>průběžná</t>
  </si>
  <si>
    <t>bez omezení, dle PrŽaP</t>
  </si>
  <si>
    <t>1.6.8</t>
  </si>
  <si>
    <t>1.3.5</t>
  </si>
  <si>
    <t>Podpora přechodu na oběhové hospodářství účinně využívající zdroje</t>
  </si>
  <si>
    <t>Odstranění rizik kontaminace ohrožující lidské zdraví, vodní zdroje nebo ekosystémy a rekultivace starých skládek</t>
  </si>
  <si>
    <t>Úprava ke dni</t>
  </si>
  <si>
    <t>Zdůvodnění změn výzev a zadání výzev do HMG dle Metodického pokynu Výzvy, hodnocení a výběru projektů v období 2021-2027</t>
  </si>
  <si>
    <t>1.1.1 v kombinaci s  1.1.3, 1.1.4, 1.2.1</t>
  </si>
  <si>
    <t>1.3.1</t>
  </si>
  <si>
    <t>Průběžná</t>
  </si>
  <si>
    <t>Číslo výzvy</t>
  </si>
  <si>
    <t>SC</t>
  </si>
  <si>
    <r>
      <rPr>
        <sz val="14"/>
        <color theme="1"/>
        <rFont val="Calibri"/>
        <family val="2"/>
        <charset val="238"/>
        <scheme val="minor"/>
      </rPr>
      <t xml:space="preserve">** </t>
    </r>
    <r>
      <rPr>
        <u/>
        <sz val="11"/>
        <rFont val="Calibri"/>
        <family val="2"/>
        <charset val="238"/>
        <scheme val="minor"/>
      </rPr>
      <t xml:space="preserve">Přechodové regiony: </t>
    </r>
    <r>
      <rPr>
        <sz val="11"/>
        <rFont val="Calibri"/>
        <family val="2"/>
        <charset val="238"/>
        <scheme val="minor"/>
      </rPr>
      <t xml:space="preserve">
• Střední Čechy – Středočeský kraj
• Jihozápad – Plzeňský, Jihočeský kraj
• Jihovýchod – Jihomoravský kraj, Kraj Vysočina 
</t>
    </r>
    <r>
      <rPr>
        <u/>
        <sz val="11"/>
        <rFont val="Calibri"/>
        <family val="2"/>
        <charset val="238"/>
        <scheme val="minor"/>
      </rPr>
      <t xml:space="preserve">Méně rozvinuté regiony: </t>
    </r>
    <r>
      <rPr>
        <sz val="11"/>
        <rFont val="Calibri"/>
        <family val="2"/>
        <charset val="238"/>
        <scheme val="minor"/>
      </rPr>
      <t xml:space="preserve">
• Severozápad – Ústecký a Karlovarský kraj
• Severovýchod – Pardubický, Liberecký a Královéhradecký kraj
• Moravskoslezsko – Moravskoslezský kraj
• Střední Morava – Olomoucký a Zlínský kraj </t>
    </r>
  </si>
  <si>
    <r>
      <rPr>
        <sz val="14"/>
        <color theme="1"/>
        <rFont val="Calibri"/>
        <family val="2"/>
        <charset val="238"/>
        <scheme val="minor"/>
      </rPr>
      <t>*</t>
    </r>
    <r>
      <rPr>
        <sz val="11"/>
        <color theme="1"/>
        <rFont val="Calibri"/>
        <family val="2"/>
        <charset val="238"/>
        <scheme val="minor"/>
      </rPr>
      <t xml:space="preserve"> Jedná se o orientační částku dopočtenou na základě max. možné míry podpory v rámci dané výzvy. </t>
    </r>
  </si>
  <si>
    <t>v závislosti na typu projektu
60 % - 100 %</t>
  </si>
  <si>
    <t xml:space="preserve">příspěvkové organizace zřízené OSS, státní podniky </t>
  </si>
  <si>
    <t>Doplňkovost výzvy</t>
  </si>
  <si>
    <t>Program</t>
  </si>
  <si>
    <t>Priorita</t>
  </si>
  <si>
    <t>Specifický cíl/opatření</t>
  </si>
  <si>
    <t>Číslo výzvy se kterou je doplňková</t>
  </si>
  <si>
    <t>Datum vyhlášení (rok)</t>
  </si>
  <si>
    <t>Popis doplňkové vazby</t>
  </si>
  <si>
    <t xml:space="preserve">OPST - Výstavba inovativních projektů třídění, dotřiďování, úpravy, materiálové přeměny, chemické recyklace ostatních a nebezpečných odpadů
NPO - Podpora intenzifikace a modernizace stávajících kompostáren provozovaných v souladu se zákonem o odpadech, za účelem zvýšení produkce zemědělského kompostu
- Podpora koncového zapravování kompostu, digestátu či fugátu do zemědělského půdního fondu
OP TAK - Podpora zařízení pro nakládání s odpady skupiny 16 a 17 dle Katalogu odpadů. </t>
  </si>
  <si>
    <t>OPST - SC 1.1 Inovační a pilotní projekty Oběhového hospodářství
NPO - komponenta 2.7 Cirkulární ekonomika, recyklace a průmyslová voda; investice  2.7.1.1 Budování recyklační infrastruktury
OP TAK - SC 5.2
Podpora přechodu na
oběhové hospodářství
účinně využívající zdroje</t>
  </si>
  <si>
    <t>N/R</t>
  </si>
  <si>
    <t>OPST
NPO
OP TAK</t>
  </si>
  <si>
    <r>
      <t>Podpora přírodě blízkých opatření v krajině a sídlech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- ERDF</t>
    </r>
  </si>
  <si>
    <t>1.3.11</t>
  </si>
  <si>
    <t>Podpora přírodě blízkých opatření v krajině a sídlech
Realizace protipovodňových opatření
Realizace opatření ke zpomalení odtoku, pro vsak, retenci a akumulaci srážkové vody vč. jejího dalšího využití; realizace zelených střech; opatření na využití šedé vody; opatření pro řízenou dotaci podzemních vod</t>
  </si>
  <si>
    <t>1.3.1, 1.3.3, 1.3.4</t>
  </si>
  <si>
    <t>ITI Brněnské metropolitní oblasti, ITI Jihlavské aglomerace, ITI Liberecké aglomerace, ITI Olomoucké aglomerace, ITI Ostravské metropolitní oblasti, ITI Ústecko - chomutovské aglomerace, ITI Zlínské aglomerace, ITI Hradecko-pardubické aglomerace, ITI Mladoboleslavské aglomerace a ITI Pražské metropolitní oblasti</t>
  </si>
  <si>
    <t>052</t>
  </si>
  <si>
    <t>053</t>
  </si>
  <si>
    <t>054</t>
  </si>
  <si>
    <t>055</t>
  </si>
  <si>
    <t>1.3.1 - 85 % - 90 %
1.3.3 - 85 % - 100 %
1.3.4 - 30 % - 95 %</t>
  </si>
  <si>
    <t>Podpora přírodě blízkých opatření v krajině a sídlech - ERDF</t>
  </si>
  <si>
    <t>ITI Olomoucké aglomerace, ITI Zlínské aglomerace</t>
  </si>
  <si>
    <t>1.3.11.1 - 60 % - 100 %
1.3.11.2 - 80 % - 100 %</t>
  </si>
  <si>
    <t>Podpora přírodě blízkých opatření v krajině a sídlech - ERDF</t>
  </si>
  <si>
    <t>ITI Brněnské metropolitní oblasti, ITI Mladoboleslavské aglomerace</t>
  </si>
  <si>
    <t xml:space="preserve">
MŽP_52. výzva, SC 1.3, Opatření 1.3.1, 1.3.3, 1.3.4, průběžná ITI</t>
  </si>
  <si>
    <t>MŽP_53. výzva, SC 1.3, Opatření 1.3.11, průběžná ITI pro MRR</t>
  </si>
  <si>
    <t>MŽP_54. výzva, SC 1.3, Opatření 1.3.11, průběžná ITI pro PR</t>
  </si>
  <si>
    <t>1.5.5, 1.5.6, 1.5.8, 1.5.9</t>
  </si>
  <si>
    <t xml:space="preserve">
MŽP_55. výzva, SC 1.5, Opatření 1.5.5, 1.5.6, 1.5.8, 1.5.9, průběžná ITI</t>
  </si>
  <si>
    <t>Výstavba a modernizace sběrných dvorů, doplnění a zefektivnění systému odděleného sběru/svozu zejména komunálních odpadů včetně podpory door-to-door systémů a zavádění systémů PAYT („Pay-as-You-Throw“);
Podpora třídicích a dotřiďovacích systémů (včetně úpravy) pro separaci ostatních odpadů;
Výstavba a modernizace zařízení pro materiálové využití odpadů;
Výstavba a modernizace zařízení pro energetické využití odpadů, včetně bioplynových stanic pro zpracování odpadů</t>
  </si>
  <si>
    <t>ITI Hradecko-pardubické aglomerace, ITI Mladoboleslavské aglomerace, ITI Ústecko-chomutovské aglomerace, ITI Plzeňské aglomerace</t>
  </si>
  <si>
    <t>056</t>
  </si>
  <si>
    <t>057</t>
  </si>
  <si>
    <t>058</t>
  </si>
  <si>
    <t>Méně rozvinuté regiony v rámci ITI Karlovarské aglomerace, ITI Liberecko – jablonecké aglomerace, ITI Olomoucké aglomerace a ITI Zlínské aglomerace</t>
  </si>
  <si>
    <t>Přechodové regiony v rámci ITI Pražské metropolitní oblasti (vyjma území Hl. města Prahy), ITI Českobudějovické aglomerace</t>
  </si>
  <si>
    <t>ITI Ostravská metropolitní oblast, ITI Olomoucká aglomerace, ITI Zlínská aglomerace, ITI Jihlavská aglomerace</t>
  </si>
  <si>
    <t>1.2.1, 1.2.2</t>
  </si>
  <si>
    <t>MŽP_58. výzva, SC 1.2, Opatření 1.2.1, 1.2.2, průběžná ITI</t>
  </si>
  <si>
    <t xml:space="preserve">
MŽP_56. výzva, SC 1.1, průběžná na komplexní projekty pro MRR ITI</t>
  </si>
  <si>
    <t xml:space="preserve">
MŽP_57. výzva, SC 1.1,  průběžná na komplexní projekty pro PR ITI</t>
  </si>
  <si>
    <t>Výstavba a rekonstrukce obnovitelných zdrojů energie pro veřejné budovy
Výstavba a rekonstrukce obnovitelných zdrojů energie pro zajištění dodávek systémové energie ve veřejném sektoru</t>
  </si>
  <si>
    <t>ZMV - jednotkové náklady</t>
  </si>
  <si>
    <r>
      <t xml:space="preserve">Snížení energetické náročnosti veřejných budov a veřejné infrastruktury v kombinaci s:
</t>
    </r>
    <r>
      <rPr>
        <i/>
        <sz val="11"/>
        <color theme="1"/>
        <rFont val="Calibri"/>
        <family val="2"/>
        <charset val="238"/>
        <scheme val="minor"/>
      </rPr>
      <t>Zlepšení kvality vnitřního prostředí veřejných budov
Zvýšení adaptability veřejných budov na změnu klimatu
Výstavba a rekonstrukce obnovitelných zdrojů energie pro veřejné budovy</t>
    </r>
  </si>
  <si>
    <t>kompostéry; RE-USE centra; vratné nádobí a obaly, sběrné dvory, door-to-door systémy,  PAYT</t>
  </si>
  <si>
    <t>1.5.1, 1.5.2, 1.5.4, 1.5.5</t>
  </si>
  <si>
    <t>Méně rozvinuté regiony**</t>
  </si>
  <si>
    <t>Přechodové regiony**</t>
  </si>
  <si>
    <t>Podpora přírodě blízkých opatření v krajině a sídlech - FS</t>
  </si>
  <si>
    <t>zavádění půdoochranných technologií</t>
  </si>
  <si>
    <t>zemědělští podnikatelé</t>
  </si>
  <si>
    <t>Kolová</t>
  </si>
  <si>
    <t>v závislosti na typu projektu
20 % - 40 %</t>
  </si>
  <si>
    <t>075</t>
  </si>
  <si>
    <t>MŽP_75. výzva, SC 1.3, opatření 1.3.5, průběžná</t>
  </si>
  <si>
    <t>Podpora preventivních opatření proti povodním a suchu</t>
  </si>
  <si>
    <t>budování a modernizace komplexního systému předpovědní služby zahrnující budování a modernizaci měřicích sítí, infrastruktury a nástrojů systémů včasné výstrahy na celostátní úrovni</t>
  </si>
  <si>
    <t>v závislosti na typu subjektu
85 % - 100 %</t>
  </si>
  <si>
    <t>070</t>
  </si>
  <si>
    <t>MŽP_70. výzva, SC 1.3, opatření 1.3.6, průběžná</t>
  </si>
  <si>
    <t>1.3.6</t>
  </si>
  <si>
    <t>MŽP_73. výzva, SC 1.3, opatření 1.3.11, průběžná pro MRR</t>
  </si>
  <si>
    <t>tvorba nových a obnova stávajících přírodě blízkých vodních prvků v krajině včetně sídel; 
 Vegetační krajinné prvky (včetně skladebných prvků ÚSES)</t>
  </si>
  <si>
    <t>068</t>
  </si>
  <si>
    <t>MŽP_68. výzva, SC 1.5, opatření 1.5.1, 1.5.2, 1.5.4, 1.5.5, průběžná</t>
  </si>
  <si>
    <t>Kompostéry pro předcházení vzniku komunálních odpadů
RE-USE centra pro opětovné použití výrobků včetně aktivit pro opravy a prodlužování životnosti výrobků, podpora prevence vzniku odpadu
Podpora prevence vzniku odpadů z jednorázového nádobí nebo jednorázových obalů
Možno kombinovat i s Výstavbou a modernizací sběrných dvorů, doplněním a zefektivněním systému odděleného sběru/svozu zejména komunálních odpadů včetně podpory door-to-door systémů a zavádění systémů PAYT ("Pay-as-You-Throw")</t>
  </si>
  <si>
    <t>072</t>
  </si>
  <si>
    <t>MŽP_72. výzva, SC 1.6, opatření 1.6.8, průběžná</t>
  </si>
  <si>
    <t>odstranění rizik kontaminace ohrožující lidské zdraví, vodní zdroje nebo ekosystémy</t>
  </si>
  <si>
    <t>v závislosti na typu žadatele a délce udržitelnosti (viz PrŽaP) 50 - 85 %, příp. dle VP / de minimis</t>
  </si>
  <si>
    <t>067</t>
  </si>
  <si>
    <t>MŽP_67. výzva, SC 1.6, Opatření 1.6.7 průběžná</t>
  </si>
  <si>
    <t>1.6.7</t>
  </si>
  <si>
    <t>Průzkum rozsahu znečištění horninového prostředí a rizik s ním spojených, včetně návrhu efektivního řešení</t>
  </si>
  <si>
    <t>průzkum rozsahu znečištění horninového prostředí a rizik s ním spojených, včetně návrhu efektivního řešení</t>
  </si>
  <si>
    <t xml:space="preserve">výzva se vztahuje na integrované projekty (ITI)
komplexní projekty - podpora revitalizace budov veřejného sektoru s cílem snížení konečné spotřeby energie a úspory primární energie z neobnovitelných zdrojů, podpory OZE a zlepšení kvality vnitřního prostředí budov.  </t>
  </si>
  <si>
    <t>výzva se vztahuje na integrované projekty (ITI)</t>
  </si>
  <si>
    <t>v rámci 1.3.1:  
• aktivita 1.3.1.4 Zakládání a obnova veřejné sídelní zeleně
výzva se vztahuje na integrované projekty (ITI)</t>
  </si>
  <si>
    <t>výzva se vztahuje na integrované projekty (ITI)
• aktivita 1.3.11.1 Tvorba nových a obnova stávajících přírodě blízkých vodních prvků v krajině včetně sídel - ERDF
•aktivita 1.3.11.2 Tvorba nových a obnova stávajících vegetačních prvků a struktur, včetně opatření proti vodní a větrné erozi - ERDF
• podaktivita 1.3.11.2.1 Vegetační krajinné prvky (včetně skladebných prvků ÚSES) - ERDF</t>
  </si>
  <si>
    <t>výzva se vztahuje na integrované projekty (ITI)
sběrné dvory, systémy pro separaci/oddělený sběr a svoz; třídicí a dotřiďovací linky; materiálové využití ostatních odpadů; bioplynové stanice</t>
  </si>
  <si>
    <t xml:space="preserve">Změna spočívá v úpravě data pro vyhlášení výzvy ze dne 22.5.2024 na den 6.3.2024, data pro zahájení příjmu žádostí ze dne 5.6.2024 na den 20.3.2024 a data pro ukončení příjmu žádostí ze dne 13.12.2024 na den 15.11.2024. Ke změnám termínům dochází z důvodu aktuální připravenosti projektů. </t>
  </si>
  <si>
    <t>Rok 2024</t>
  </si>
  <si>
    <t>77, 78</t>
  </si>
  <si>
    <t>Výzva se vztahuje na integrované projekty v rámci komunitně vedeného místního rozvoje CLLD realizovaného prostřednictvím místních akčních skupin (MAS).
Jedná se o výzvu na tzv. komplexní projekty, kdy hlavní opatření 1.1.1 ze SC 1.1 je umožněno kombinovat s opatřeními 1.1.3, 1.1.4 a dále 1.2.1 ze SC 1.2.</t>
  </si>
  <si>
    <r>
      <t xml:space="preserve">Snížení energetické náročnosti veřejných budov a veřejné infrastruktury v kombinaci s:
</t>
    </r>
    <r>
      <rPr>
        <i/>
        <sz val="11"/>
        <rFont val="Calibri"/>
        <family val="2"/>
        <charset val="238"/>
        <scheme val="minor"/>
      </rPr>
      <t>Zlepšení kvality vnitřního prostředí veřejných budov
Zvýšení adaptability veřejných budov na změnu klimatu
Výstavba a rekonstrukce obnovitelných zdrojů energie pro veřejné budovy</t>
    </r>
  </si>
  <si>
    <t>Změna spočívá v přidání nových výzev do harmonogramu. Výzvy jsou do harmonogramu výzev zařazeny v kratším termínu, než je stanoveno v Metodickém pokynu Výzvy, hodnocení a výběru projektů v období 2021-2027. Výzvy jsou zařazeny do harmonogramu výzev dodatečně z důvodu potřeby začít co nejdříve implementovat nástroj CLLD v rámci OPŽP v návaznosti na nedávno vyhlášenou modifikaci výzvy Ministerstva pro místní rozvoj pro přijetí programových rámců CLLD. Harmonogram implementace CLLD byl dlouhodobě projednáván a odsouhlasen se zástupci Národní sítě MAS.  Texty výzev jsou prědmětem projednání v rámci 7. jednání Platformy pro přípravu výzev OPŽP 2021-2027 formou per rollam.</t>
  </si>
  <si>
    <r>
      <t xml:space="preserve">MŽP_77. výzva, SC 1.1, průběžná na komplexní projekty pro MRR </t>
    </r>
    <r>
      <rPr>
        <sz val="11"/>
        <color theme="1"/>
        <rFont val="Calibri"/>
        <family val="2"/>
        <charset val="238"/>
        <scheme val="minor"/>
      </rPr>
      <t>CLLD</t>
    </r>
  </si>
  <si>
    <r>
      <t xml:space="preserve">MŽP_78. výzva, SC 1.1, průběžná na komplexní projekty pro PR </t>
    </r>
    <r>
      <rPr>
        <sz val="11"/>
        <color theme="1"/>
        <rFont val="Calibri"/>
        <family val="2"/>
        <charset val="238"/>
        <scheme val="minor"/>
      </rPr>
      <t>CLLD</t>
    </r>
  </si>
  <si>
    <t>077</t>
  </si>
  <si>
    <t>078</t>
  </si>
  <si>
    <t>Podpora povodňové operativy, zvyšování resilience citlivých objektů před povodněmi</t>
  </si>
  <si>
    <t>podpora povodňové operativy, zvyšování resilience citlivých objektů před povodněmi</t>
  </si>
  <si>
    <t>O dotaci na projekty na pořízení kompostérů, na projekty sběrných dvorů a na projekty pro separaci, oddělený sběr a svoz odpadů mohou žádat pouze obce, městské části hl. města Prahy, dobrovolné svazky obcí, obchodní společnosti a družstva 100 % vlastněná veřejnoprávními subjekty a příspěvkové organizace zřízené ÚSC.
Ostatní bez omezení dle PrŽaP.</t>
  </si>
  <si>
    <t xml:space="preserve">Výzva reflektuje revize aktivit v rámci opatření 1.3.6, které byly projednány a schváleny na Monitorovacím výboru OPŽP 2021-2027 formou per rollam, který se uskutečnil v květnu 2024.  </t>
  </si>
  <si>
    <t>080</t>
  </si>
  <si>
    <t>081</t>
  </si>
  <si>
    <t>1.1.5</t>
  </si>
  <si>
    <t>079</t>
  </si>
  <si>
    <t>MŽP_79. výzva, SC 1.5, opatření 1.5.3, průběžná</t>
  </si>
  <si>
    <t>1.5.3</t>
  </si>
  <si>
    <t>Budování infrastruktury potravinových bank</t>
  </si>
  <si>
    <t>Vybudování/rozšíření infrastruktury potravinových bank. Jedná se především o budování či rekonstrukci skladů potravin, o nákup svozové a manipulační techniky, o pořízení vybavení skladů potravin a pořízení zařízení pro zpracování potravin před jejich další distribucí.</t>
  </si>
  <si>
    <t xml:space="preserve">Projekty budování infrastruktury potravinových bank mohou předkládat pouze stávající potravinové banky, tedy organizace, které zdarma shromažďují darované potraviny, skladují a přidělují je humanitárním nebo charitativním organizacím, nebo instituce, které zdarma poskytují potravinovou pomoc lidem v hmotné nouzi a bez přístupu k základním potravinám. Subjekt musí být v době podání žádosti členem České federace potravinových bank (registrována na Ministerstvu vnitra ČR). 
Žádosti může předkládat také Česká federace potravinových bank. </t>
  </si>
  <si>
    <t>MŽP_80. výzva, SC 1.6, Opatření 1.6.2, průběžná</t>
  </si>
  <si>
    <t>1.6.2</t>
  </si>
  <si>
    <t>Zprůchodnění migračních překážek pro živočichy</t>
  </si>
  <si>
    <t xml:space="preserve">Zprůchodnění migračních překážek pro vodní živočichy a opatření k omezování jejich úmrtnosti  a zprůchodnění migračních překážek pro suchozemské živočichy a opatření k omezování jejich úmrtnost </t>
  </si>
  <si>
    <t>OP TAK</t>
  </si>
  <si>
    <t>v závislosti na dosaženém přínosu projektu 40 % - 80%</t>
  </si>
  <si>
    <t>Výstavba nových veřejných budov, které budou splňovat parametry pro pasivní nebo plusové budovy</t>
  </si>
  <si>
    <t>Výstavba budov v pasivním energetickém standardu, plusových (nulových) budov.</t>
  </si>
  <si>
    <t>4.2 Podpora energie z obnovitelných zdrojů v souladu se směrnicí (EU) 2018/2001, včetně kritérií udržitelnosti stanovených v uvedené směrnici</t>
  </si>
  <si>
    <t>1_23_018 Obnovitelné zdroje energie – malé vodní elektrárny – výzva I.</t>
  </si>
  <si>
    <t>70 % - 100%</t>
  </si>
  <si>
    <t>V případě podpory modernizace MVE je možné rovněž žádat o zprůchodnění migračních překážek pro živočichy.</t>
  </si>
  <si>
    <t>Změna spočívá v přidání nové výzvy do harmonogramu. Výzva je do harmonogramu výzev zařazena v kratším termínu, než je stanoveno v Metodickém pokynu Výzvy, hodnocení a výběru projektů v období 2021-2027. Výzva je zařazena do harmonogramu výzev dodatečně z důvodu co nejdřívější možnosti poskytnutí doplňkovosti k výzvě OP TAK na obnovitelné zdroje energie – malé vodní elektrárny. Text výzvy je prědmětem projednání v rámci 8. jednání Platformy pro přípravu výzev OPŽP 2021-2027 formou per rollam.</t>
  </si>
  <si>
    <t xml:space="preserve">ITI Pražská metropolitní oblast (vyjma území Hl. města Prahy) a ITI Jihlavská aglomerace </t>
  </si>
  <si>
    <t>MŽP_81. výzva, SC 1.1, opatření 1.1.5, průběžná ITI</t>
  </si>
  <si>
    <t xml:space="preserve">Změna spočívá ve zrušení výzvy v harmonogramu. Ke zrušení dochází z důvodu vyčerpání alokovaných prostředků pro opatření financované z ERDF 1.3.11 na přechodové regiony. Na tuto oblast podpory bude pro přechodové regiony vyhlášena samostatná výzva v rámci NPŽP. </t>
  </si>
  <si>
    <t>073</t>
  </si>
  <si>
    <t>40 % - 55 %</t>
  </si>
  <si>
    <t>082</t>
  </si>
  <si>
    <t>MŽP_82. Výzva, SC 1.3, opatření 1.3.1, kolová</t>
  </si>
  <si>
    <t>výzva vyhlášená v předešlých letech, která pokračuje do roku 2025, příp. dále</t>
  </si>
  <si>
    <r>
      <rPr>
        <b/>
        <sz val="20"/>
        <rFont val="Calibri"/>
        <family val="2"/>
        <charset val="238"/>
        <scheme val="minor"/>
      </rPr>
      <t xml:space="preserve">Harmonogram výzev programu Životní prostředí 2021-2027 na rok 2025
</t>
    </r>
    <r>
      <rPr>
        <b/>
        <sz val="11"/>
        <rFont val="Calibri"/>
        <family val="2"/>
        <charset val="238"/>
        <scheme val="minor"/>
      </rPr>
      <t>verze k</t>
    </r>
    <r>
      <rPr>
        <b/>
        <sz val="11"/>
        <color rgb="FFFF0000"/>
        <rFont val="Calibri"/>
        <family val="2"/>
        <charset val="238"/>
        <scheme val="minor"/>
      </rPr>
      <t xml:space="preserve"> 13.2.2025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</si>
</sst>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2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0"/>
      <color theme="3" tint="-0.249977111117893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9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/>
        <bgColor indexed="64"/>
      </patternFill>
    </fill>
  </fills>
  <borders count="3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261">
    <xf numFmtId="0" fontId="0" fillId="0" borderId="0" xfId="0"/>
    <xf numFmtId="0" fontId="0" fillId="0" borderId="0" xfId="0" applyAlignment="1">
      <alignment wrapText="1"/>
    </xf>
    <xf numFmtId="0" fontId="21" fillId="0" borderId="0" xfId="0" applyFont="1" applyAlignment="1">
      <alignment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wrapText="1"/>
    </xf>
    <xf numFmtId="0" fontId="22" fillId="0" borderId="0" xfId="0" applyFont="1" applyAlignment="1">
      <alignment horizontal="center" wrapText="1"/>
    </xf>
    <xf numFmtId="0" fontId="0" fillId="0" borderId="0" xfId="0" applyAlignment="1">
      <alignment horizontal="right" wrapText="1"/>
    </xf>
    <xf numFmtId="0" fontId="23" fillId="0" borderId="0" xfId="0" applyFont="1" applyAlignment="1">
      <alignment vertical="center" wrapText="1"/>
    </xf>
    <xf numFmtId="0" fontId="25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3" fillId="0" borderId="0" xfId="0" applyFont="1" applyAlignment="1">
      <alignment vertical="center"/>
    </xf>
    <xf numFmtId="0" fontId="25" fillId="2" borderId="2" xfId="0" applyFont="1" applyFill="1" applyBorder="1" applyAlignment="1">
      <alignment horizontal="center" vertical="center" wrapText="1"/>
    </xf>
    <xf numFmtId="0" fontId="20" fillId="8" borderId="0" xfId="0" applyFont="1" applyFill="1"/>
    <xf numFmtId="0" fontId="20" fillId="0" borderId="0" xfId="0" applyFont="1"/>
    <xf numFmtId="0" fontId="21" fillId="9" borderId="19" xfId="0" applyFont="1" applyFill="1" applyBorder="1" applyAlignment="1">
      <alignment horizontal="center"/>
    </xf>
    <xf numFmtId="0" fontId="21" fillId="9" borderId="18" xfId="0" applyFont="1" applyFill="1" applyBorder="1" applyAlignment="1">
      <alignment horizontal="center"/>
    </xf>
    <xf numFmtId="0" fontId="20" fillId="8" borderId="0" xfId="0" applyFont="1" applyFill="1" applyAlignment="1">
      <alignment horizontal="center" vertical="center"/>
    </xf>
    <xf numFmtId="0" fontId="21" fillId="5" borderId="12" xfId="0" applyFont="1" applyFill="1" applyBorder="1" applyAlignment="1">
      <alignment horizontal="center" vertical="center" wrapText="1"/>
    </xf>
    <xf numFmtId="0" fontId="21" fillId="6" borderId="12" xfId="0" applyFont="1" applyFill="1" applyBorder="1" applyAlignment="1">
      <alignment horizontal="center" vertical="center" wrapText="1"/>
    </xf>
    <xf numFmtId="0" fontId="21" fillId="7" borderId="12" xfId="0" applyFont="1" applyFill="1" applyBorder="1" applyAlignment="1">
      <alignment horizontal="center" vertical="center" wrapText="1"/>
    </xf>
    <xf numFmtId="3" fontId="0" fillId="0" borderId="0" xfId="0" applyNumberFormat="1" applyAlignment="1">
      <alignment horizontal="right" wrapText="1"/>
    </xf>
    <xf numFmtId="0" fontId="19" fillId="0" borderId="0" xfId="0" applyFont="1"/>
    <xf numFmtId="0" fontId="22" fillId="0" borderId="0" xfId="0" applyFont="1" applyAlignment="1">
      <alignment vertical="center" wrapText="1"/>
    </xf>
    <xf numFmtId="49" fontId="21" fillId="0" borderId="0" xfId="0" applyNumberFormat="1" applyFont="1" applyAlignment="1">
      <alignment horizontal="center" vertical="center" wrapText="1"/>
    </xf>
    <xf numFmtId="0" fontId="22" fillId="0" borderId="0" xfId="0" applyFont="1" applyAlignment="1">
      <alignment horizontal="left" vertical="center" wrapText="1"/>
    </xf>
    <xf numFmtId="3" fontId="27" fillId="8" borderId="9" xfId="0" applyNumberFormat="1" applyFont="1" applyFill="1" applyBorder="1" applyAlignment="1">
      <alignment horizontal="center" vertical="center" wrapText="1"/>
    </xf>
    <xf numFmtId="0" fontId="22" fillId="8" borderId="9" xfId="0" applyFont="1" applyFill="1" applyBorder="1" applyAlignment="1">
      <alignment horizontal="center" vertical="center" wrapText="1"/>
    </xf>
    <xf numFmtId="49" fontId="22" fillId="8" borderId="9" xfId="0" applyNumberFormat="1" applyFont="1" applyFill="1" applyBorder="1" applyAlignment="1">
      <alignment horizontal="left" vertical="center" wrapText="1"/>
    </xf>
    <xf numFmtId="14" fontId="22" fillId="8" borderId="9" xfId="0" applyNumberFormat="1" applyFont="1" applyFill="1" applyBorder="1" applyAlignment="1">
      <alignment horizontal="center" vertical="center" wrapText="1"/>
    </xf>
    <xf numFmtId="9" fontId="22" fillId="8" borderId="9" xfId="0" applyNumberFormat="1" applyFont="1" applyFill="1" applyBorder="1" applyAlignment="1">
      <alignment horizontal="center" vertical="center" wrapText="1"/>
    </xf>
    <xf numFmtId="3" fontId="22" fillId="8" borderId="9" xfId="0" applyNumberFormat="1" applyFont="1" applyFill="1" applyBorder="1" applyAlignment="1">
      <alignment horizontal="center" vertical="center" wrapText="1"/>
    </xf>
    <xf numFmtId="0" fontId="22" fillId="8" borderId="9" xfId="0" applyFont="1" applyFill="1" applyBorder="1" applyAlignment="1">
      <alignment vertical="center" wrapText="1"/>
    </xf>
    <xf numFmtId="49" fontId="24" fillId="0" borderId="25" xfId="0" applyNumberFormat="1" applyFont="1" applyBorder="1" applyAlignment="1">
      <alignment horizontal="center" vertical="center" wrapText="1"/>
    </xf>
    <xf numFmtId="0" fontId="22" fillId="0" borderId="25" xfId="0" applyFont="1" applyBorder="1" applyAlignment="1">
      <alignment horizontal="center" vertical="center" wrapText="1"/>
    </xf>
    <xf numFmtId="0" fontId="16" fillId="8" borderId="0" xfId="0" applyFont="1" applyFill="1" applyAlignment="1">
      <alignment wrapText="1"/>
    </xf>
    <xf numFmtId="0" fontId="22" fillId="8" borderId="9" xfId="0" applyFont="1" applyFill="1" applyBorder="1" applyAlignment="1">
      <alignment horizontal="center" vertical="center"/>
    </xf>
    <xf numFmtId="0" fontId="22" fillId="13" borderId="12" xfId="0" applyFont="1" applyFill="1" applyBorder="1" applyAlignment="1">
      <alignment horizontal="center" vertical="center" wrapText="1"/>
    </xf>
    <xf numFmtId="49" fontId="22" fillId="13" borderId="12" xfId="0" applyNumberFormat="1" applyFont="1" applyFill="1" applyBorder="1" applyAlignment="1">
      <alignment horizontal="center" vertical="center" wrapText="1"/>
    </xf>
    <xf numFmtId="0" fontId="22" fillId="13" borderId="12" xfId="0" applyFont="1" applyFill="1" applyBorder="1" applyAlignment="1">
      <alignment vertical="center" wrapText="1"/>
    </xf>
    <xf numFmtId="14" fontId="22" fillId="13" borderId="12" xfId="0" applyNumberFormat="1" applyFont="1" applyFill="1" applyBorder="1" applyAlignment="1">
      <alignment horizontal="center" vertical="center" wrapText="1"/>
    </xf>
    <xf numFmtId="3" fontId="27" fillId="13" borderId="12" xfId="0" applyNumberFormat="1" applyFont="1" applyFill="1" applyBorder="1" applyAlignment="1">
      <alignment horizontal="center" vertical="center" wrapText="1"/>
    </xf>
    <xf numFmtId="3" fontId="22" fillId="13" borderId="12" xfId="0" applyNumberFormat="1" applyFont="1" applyFill="1" applyBorder="1" applyAlignment="1">
      <alignment horizontal="center" vertical="center" wrapText="1"/>
    </xf>
    <xf numFmtId="0" fontId="36" fillId="13" borderId="12" xfId="0" applyFont="1" applyFill="1" applyBorder="1" applyAlignment="1">
      <alignment horizontal="center" vertical="center"/>
    </xf>
    <xf numFmtId="3" fontId="38" fillId="13" borderId="9" xfId="0" applyNumberFormat="1" applyFont="1" applyFill="1" applyBorder="1" applyAlignment="1">
      <alignment horizontal="center" vertical="center" wrapText="1"/>
    </xf>
    <xf numFmtId="0" fontId="23" fillId="13" borderId="9" xfId="0" applyFont="1" applyFill="1" applyBorder="1" applyAlignment="1">
      <alignment horizontal="center" vertical="center"/>
    </xf>
    <xf numFmtId="0" fontId="23" fillId="13" borderId="10" xfId="0" applyFont="1" applyFill="1" applyBorder="1" applyAlignment="1">
      <alignment horizontal="center" vertical="center"/>
    </xf>
    <xf numFmtId="49" fontId="17" fillId="13" borderId="11" xfId="0" applyNumberFormat="1" applyFont="1" applyFill="1" applyBorder="1" applyAlignment="1">
      <alignment horizontal="center" vertical="center" wrapText="1"/>
    </xf>
    <xf numFmtId="0" fontId="17" fillId="13" borderId="12" xfId="0" applyFont="1" applyFill="1" applyBorder="1" applyAlignment="1">
      <alignment horizontal="center" vertical="center" wrapText="1"/>
    </xf>
    <xf numFmtId="49" fontId="17" fillId="13" borderId="14" xfId="0" applyNumberFormat="1" applyFont="1" applyFill="1" applyBorder="1" applyAlignment="1">
      <alignment horizontal="center" vertical="center" wrapText="1"/>
    </xf>
    <xf numFmtId="0" fontId="17" fillId="13" borderId="14" xfId="0" applyFont="1" applyFill="1" applyBorder="1" applyAlignment="1">
      <alignment vertical="center" wrapText="1"/>
    </xf>
    <xf numFmtId="0" fontId="17" fillId="13" borderId="12" xfId="0" applyFont="1" applyFill="1" applyBorder="1" applyAlignment="1">
      <alignment vertical="center" wrapText="1"/>
    </xf>
    <xf numFmtId="14" fontId="17" fillId="13" borderId="12" xfId="0" applyNumberFormat="1" applyFont="1" applyFill="1" applyBorder="1" applyAlignment="1">
      <alignment horizontal="center" vertical="center" wrapText="1"/>
    </xf>
    <xf numFmtId="9" fontId="17" fillId="13" borderId="12" xfId="0" applyNumberFormat="1" applyFont="1" applyFill="1" applyBorder="1" applyAlignment="1">
      <alignment horizontal="center" vertical="center" wrapText="1"/>
    </xf>
    <xf numFmtId="3" fontId="38" fillId="13" borderId="12" xfId="0" applyNumberFormat="1" applyFont="1" applyFill="1" applyBorder="1" applyAlignment="1">
      <alignment horizontal="center" vertical="center" wrapText="1"/>
    </xf>
    <xf numFmtId="3" fontId="17" fillId="13" borderId="12" xfId="0" applyNumberFormat="1" applyFont="1" applyFill="1" applyBorder="1" applyAlignment="1">
      <alignment horizontal="center" vertical="center" wrapText="1"/>
    </xf>
    <xf numFmtId="0" fontId="38" fillId="13" borderId="12" xfId="0" applyFont="1" applyFill="1" applyBorder="1" applyAlignment="1">
      <alignment horizontal="center" vertical="center"/>
    </xf>
    <xf numFmtId="0" fontId="23" fillId="13" borderId="14" xfId="0" applyFont="1" applyFill="1" applyBorder="1" applyAlignment="1">
      <alignment horizontal="center" vertical="center"/>
    </xf>
    <xf numFmtId="0" fontId="23" fillId="13" borderId="23" xfId="0" applyFont="1" applyFill="1" applyBorder="1" applyAlignment="1">
      <alignment horizontal="center" vertical="center"/>
    </xf>
    <xf numFmtId="49" fontId="17" fillId="13" borderId="34" xfId="0" applyNumberFormat="1" applyFont="1" applyFill="1" applyBorder="1" applyAlignment="1">
      <alignment horizontal="center" vertical="center" wrapText="1"/>
    </xf>
    <xf numFmtId="0" fontId="17" fillId="13" borderId="15" xfId="0" applyFont="1" applyFill="1" applyBorder="1" applyAlignment="1">
      <alignment horizontal="center" vertical="center" wrapText="1"/>
    </xf>
    <xf numFmtId="49" fontId="17" fillId="13" borderId="15" xfId="0" applyNumberFormat="1" applyFont="1" applyFill="1" applyBorder="1" applyAlignment="1">
      <alignment horizontal="center" vertical="center" wrapText="1"/>
    </xf>
    <xf numFmtId="0" fontId="17" fillId="13" borderId="15" xfId="0" applyFont="1" applyFill="1" applyBorder="1" applyAlignment="1">
      <alignment vertical="center" wrapText="1"/>
    </xf>
    <xf numFmtId="14" fontId="17" fillId="13" borderId="15" xfId="0" applyNumberFormat="1" applyFont="1" applyFill="1" applyBorder="1" applyAlignment="1">
      <alignment horizontal="center" vertical="center" wrapText="1"/>
    </xf>
    <xf numFmtId="9" fontId="17" fillId="13" borderId="15" xfId="0" applyNumberFormat="1" applyFont="1" applyFill="1" applyBorder="1" applyAlignment="1">
      <alignment horizontal="center" vertical="center" wrapText="1"/>
    </xf>
    <xf numFmtId="3" fontId="38" fillId="13" borderId="15" xfId="0" applyNumberFormat="1" applyFont="1" applyFill="1" applyBorder="1" applyAlignment="1">
      <alignment horizontal="center" vertical="center" wrapText="1"/>
    </xf>
    <xf numFmtId="3" fontId="17" fillId="13" borderId="15" xfId="0" applyNumberFormat="1" applyFont="1" applyFill="1" applyBorder="1" applyAlignment="1">
      <alignment horizontal="center" vertical="center" wrapText="1"/>
    </xf>
    <xf numFmtId="0" fontId="38" fillId="13" borderId="15" xfId="0" applyFont="1" applyFill="1" applyBorder="1" applyAlignment="1">
      <alignment horizontal="center" vertical="center"/>
    </xf>
    <xf numFmtId="0" fontId="23" fillId="13" borderId="15" xfId="0" applyFont="1" applyFill="1" applyBorder="1" applyAlignment="1">
      <alignment horizontal="center" vertical="center"/>
    </xf>
    <xf numFmtId="0" fontId="23" fillId="13" borderId="16" xfId="0" applyFont="1" applyFill="1" applyBorder="1" applyAlignment="1">
      <alignment horizontal="center" vertical="center"/>
    </xf>
    <xf numFmtId="49" fontId="17" fillId="13" borderId="28" xfId="0" applyNumberFormat="1" applyFont="1" applyFill="1" applyBorder="1" applyAlignment="1">
      <alignment horizontal="center" vertical="center" wrapText="1"/>
    </xf>
    <xf numFmtId="49" fontId="17" fillId="13" borderId="12" xfId="0" applyNumberFormat="1" applyFont="1" applyFill="1" applyBorder="1" applyAlignment="1">
      <alignment horizontal="center" vertical="center" wrapText="1"/>
    </xf>
    <xf numFmtId="9" fontId="17" fillId="13" borderId="22" xfId="0" applyNumberFormat="1" applyFont="1" applyFill="1" applyBorder="1" applyAlignment="1">
      <alignment horizontal="center" vertical="center" wrapText="1"/>
    </xf>
    <xf numFmtId="49" fontId="22" fillId="8" borderId="6" xfId="0" applyNumberFormat="1" applyFont="1" applyFill="1" applyBorder="1" applyAlignment="1">
      <alignment horizontal="center" vertical="center" wrapText="1"/>
    </xf>
    <xf numFmtId="49" fontId="22" fillId="8" borderId="9" xfId="0" applyNumberFormat="1" applyFont="1" applyFill="1" applyBorder="1" applyAlignment="1">
      <alignment horizontal="center" vertical="center" wrapText="1"/>
    </xf>
    <xf numFmtId="0" fontId="27" fillId="8" borderId="9" xfId="0" applyFont="1" applyFill="1" applyBorder="1" applyAlignment="1">
      <alignment horizontal="center" vertical="center"/>
    </xf>
    <xf numFmtId="49" fontId="22" fillId="13" borderId="11" xfId="0" applyNumberFormat="1" applyFont="1" applyFill="1" applyBorder="1" applyAlignment="1">
      <alignment horizontal="center" vertical="center" wrapText="1"/>
    </xf>
    <xf numFmtId="49" fontId="22" fillId="13" borderId="12" xfId="0" applyNumberFormat="1" applyFont="1" applyFill="1" applyBorder="1" applyAlignment="1">
      <alignment horizontal="left" vertical="center" wrapText="1"/>
    </xf>
    <xf numFmtId="9" fontId="22" fillId="13" borderId="12" xfId="0" applyNumberFormat="1" applyFont="1" applyFill="1" applyBorder="1" applyAlignment="1">
      <alignment horizontal="center" vertical="center" wrapText="1"/>
    </xf>
    <xf numFmtId="0" fontId="36" fillId="13" borderId="23" xfId="0" applyFont="1" applyFill="1" applyBorder="1" applyAlignment="1">
      <alignment horizontal="center" vertical="center"/>
    </xf>
    <xf numFmtId="3" fontId="27" fillId="8" borderId="13" xfId="0" applyNumberFormat="1" applyFont="1" applyFill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0" fillId="13" borderId="0" xfId="0" applyFill="1" applyAlignment="1">
      <alignment wrapText="1"/>
    </xf>
    <xf numFmtId="49" fontId="22" fillId="8" borderId="31" xfId="0" applyNumberFormat="1" applyFont="1" applyFill="1" applyBorder="1" applyAlignment="1">
      <alignment horizontal="center" vertical="center" wrapText="1"/>
    </xf>
    <xf numFmtId="49" fontId="22" fillId="8" borderId="13" xfId="0" applyNumberFormat="1" applyFont="1" applyFill="1" applyBorder="1" applyAlignment="1">
      <alignment horizontal="left" vertical="center" wrapText="1"/>
    </xf>
    <xf numFmtId="49" fontId="22" fillId="8" borderId="13" xfId="0" applyNumberFormat="1" applyFont="1" applyFill="1" applyBorder="1" applyAlignment="1">
      <alignment horizontal="center" vertical="center" wrapText="1"/>
    </xf>
    <xf numFmtId="0" fontId="22" fillId="8" borderId="13" xfId="0" applyFont="1" applyFill="1" applyBorder="1" applyAlignment="1">
      <alignment horizontal="left" vertical="center" wrapText="1"/>
    </xf>
    <xf numFmtId="0" fontId="15" fillId="8" borderId="13" xfId="0" applyFont="1" applyFill="1" applyBorder="1" applyAlignment="1">
      <alignment horizontal="center" vertical="center" wrapText="1"/>
    </xf>
    <xf numFmtId="0" fontId="22" fillId="8" borderId="13" xfId="0" applyFont="1" applyFill="1" applyBorder="1" applyAlignment="1">
      <alignment horizontal="center" vertical="center" wrapText="1"/>
    </xf>
    <xf numFmtId="9" fontId="22" fillId="8" borderId="13" xfId="0" applyNumberFormat="1" applyFont="1" applyFill="1" applyBorder="1" applyAlignment="1">
      <alignment horizontal="center" vertical="center" wrapText="1"/>
    </xf>
    <xf numFmtId="0" fontId="38" fillId="8" borderId="13" xfId="0" applyFont="1" applyFill="1" applyBorder="1" applyAlignment="1">
      <alignment horizontal="center" vertical="center"/>
    </xf>
    <xf numFmtId="0" fontId="14" fillId="13" borderId="12" xfId="0" applyFont="1" applyFill="1" applyBorder="1" applyAlignment="1">
      <alignment vertical="center" wrapText="1"/>
    </xf>
    <xf numFmtId="0" fontId="14" fillId="13" borderId="15" xfId="0" applyFont="1" applyFill="1" applyBorder="1" applyAlignment="1">
      <alignment vertical="center" wrapText="1"/>
    </xf>
    <xf numFmtId="0" fontId="22" fillId="13" borderId="12" xfId="0" applyFont="1" applyFill="1" applyBorder="1" applyAlignment="1">
      <alignment wrapText="1"/>
    </xf>
    <xf numFmtId="14" fontId="20" fillId="8" borderId="19" xfId="0" applyNumberFormat="1" applyFont="1" applyFill="1" applyBorder="1" applyAlignment="1">
      <alignment horizontal="center" vertical="center"/>
    </xf>
    <xf numFmtId="14" fontId="20" fillId="8" borderId="25" xfId="0" applyNumberFormat="1" applyFont="1" applyFill="1" applyBorder="1" applyAlignment="1">
      <alignment horizontal="center" vertical="center"/>
    </xf>
    <xf numFmtId="0" fontId="20" fillId="8" borderId="25" xfId="0" applyFont="1" applyFill="1" applyBorder="1" applyAlignment="1">
      <alignment horizontal="center" vertical="center"/>
    </xf>
    <xf numFmtId="49" fontId="13" fillId="8" borderId="25" xfId="0" applyNumberFormat="1" applyFont="1" applyFill="1" applyBorder="1" applyAlignment="1">
      <alignment horizontal="center" vertical="center"/>
    </xf>
    <xf numFmtId="0" fontId="12" fillId="8" borderId="25" xfId="0" applyFont="1" applyFill="1" applyBorder="1" applyAlignment="1">
      <alignment wrapText="1"/>
    </xf>
    <xf numFmtId="0" fontId="10" fillId="8" borderId="19" xfId="0" applyFont="1" applyFill="1" applyBorder="1" applyAlignment="1">
      <alignment horizontal="center" vertical="center"/>
    </xf>
    <xf numFmtId="49" fontId="10" fillId="8" borderId="19" xfId="0" applyNumberFormat="1" applyFont="1" applyFill="1" applyBorder="1" applyAlignment="1">
      <alignment horizontal="center" vertical="center"/>
    </xf>
    <xf numFmtId="0" fontId="10" fillId="13" borderId="12" xfId="0" applyFont="1" applyFill="1" applyBorder="1" applyAlignment="1">
      <alignment vertical="center" wrapText="1"/>
    </xf>
    <xf numFmtId="14" fontId="9" fillId="13" borderId="15" xfId="0" applyNumberFormat="1" applyFont="1" applyFill="1" applyBorder="1" applyAlignment="1">
      <alignment horizontal="center" vertical="center" wrapText="1"/>
    </xf>
    <xf numFmtId="14" fontId="9" fillId="13" borderId="9" xfId="0" applyNumberFormat="1" applyFont="1" applyFill="1" applyBorder="1" applyAlignment="1">
      <alignment horizontal="center" vertical="center" wrapText="1"/>
    </xf>
    <xf numFmtId="14" fontId="22" fillId="8" borderId="13" xfId="0" applyNumberFormat="1" applyFont="1" applyFill="1" applyBorder="1" applyAlignment="1">
      <alignment horizontal="center" vertical="center" wrapText="1"/>
    </xf>
    <xf numFmtId="0" fontId="24" fillId="8" borderId="0" xfId="0" applyFont="1" applyFill="1" applyAlignment="1">
      <alignment wrapText="1"/>
    </xf>
    <xf numFmtId="0" fontId="8" fillId="8" borderId="18" xfId="0" applyFont="1" applyFill="1" applyBorder="1"/>
    <xf numFmtId="0" fontId="22" fillId="8" borderId="13" xfId="0" applyFont="1" applyFill="1" applyBorder="1" applyAlignment="1">
      <alignment horizontal="center" vertical="center"/>
    </xf>
    <xf numFmtId="49" fontId="17" fillId="13" borderId="36" xfId="0" applyNumberFormat="1" applyFont="1" applyFill="1" applyBorder="1" applyAlignment="1">
      <alignment horizontal="center" vertical="center" wrapText="1"/>
    </xf>
    <xf numFmtId="0" fontId="17" fillId="13" borderId="21" xfId="0" applyFont="1" applyFill="1" applyBorder="1" applyAlignment="1">
      <alignment horizontal="center" vertical="center" wrapText="1"/>
    </xf>
    <xf numFmtId="49" fontId="17" fillId="13" borderId="21" xfId="0" applyNumberFormat="1" applyFont="1" applyFill="1" applyBorder="1" applyAlignment="1">
      <alignment horizontal="center" vertical="center" wrapText="1"/>
    </xf>
    <xf numFmtId="0" fontId="17" fillId="13" borderId="21" xfId="0" applyFont="1" applyFill="1" applyBorder="1" applyAlignment="1">
      <alignment vertical="center" wrapText="1"/>
    </xf>
    <xf numFmtId="0" fontId="14" fillId="13" borderId="21" xfId="0" applyFont="1" applyFill="1" applyBorder="1" applyAlignment="1">
      <alignment vertical="center" wrapText="1"/>
    </xf>
    <xf numFmtId="14" fontId="17" fillId="13" borderId="21" xfId="0" applyNumberFormat="1" applyFont="1" applyFill="1" applyBorder="1" applyAlignment="1">
      <alignment horizontal="center" vertical="center" wrapText="1"/>
    </xf>
    <xf numFmtId="14" fontId="9" fillId="13" borderId="21" xfId="0" applyNumberFormat="1" applyFont="1" applyFill="1" applyBorder="1" applyAlignment="1">
      <alignment horizontal="center" vertical="center" wrapText="1"/>
    </xf>
    <xf numFmtId="9" fontId="17" fillId="13" borderId="21" xfId="0" applyNumberFormat="1" applyFont="1" applyFill="1" applyBorder="1" applyAlignment="1">
      <alignment horizontal="center" vertical="center" wrapText="1"/>
    </xf>
    <xf numFmtId="3" fontId="38" fillId="13" borderId="21" xfId="0" applyNumberFormat="1" applyFont="1" applyFill="1" applyBorder="1" applyAlignment="1">
      <alignment horizontal="center" vertical="center" wrapText="1"/>
    </xf>
    <xf numFmtId="3" fontId="17" fillId="13" borderId="21" xfId="0" applyNumberFormat="1" applyFont="1" applyFill="1" applyBorder="1" applyAlignment="1">
      <alignment horizontal="center" vertical="center" wrapText="1"/>
    </xf>
    <xf numFmtId="0" fontId="38" fillId="13" borderId="21" xfId="0" applyFont="1" applyFill="1" applyBorder="1" applyAlignment="1">
      <alignment horizontal="center" vertical="center"/>
    </xf>
    <xf numFmtId="0" fontId="23" fillId="13" borderId="21" xfId="0" applyFont="1" applyFill="1" applyBorder="1" applyAlignment="1">
      <alignment horizontal="center" vertical="center"/>
    </xf>
    <xf numFmtId="0" fontId="23" fillId="13" borderId="20" xfId="0" applyFont="1" applyFill="1" applyBorder="1" applyAlignment="1">
      <alignment horizontal="center" vertical="center"/>
    </xf>
    <xf numFmtId="49" fontId="6" fillId="8" borderId="19" xfId="0" applyNumberFormat="1" applyFont="1" applyFill="1" applyBorder="1" applyAlignment="1">
      <alignment horizontal="center" vertical="center"/>
    </xf>
    <xf numFmtId="14" fontId="8" fillId="8" borderId="37" xfId="0" applyNumberFormat="1" applyFont="1" applyFill="1" applyBorder="1" applyAlignment="1">
      <alignment horizontal="center" vertical="center"/>
    </xf>
    <xf numFmtId="0" fontId="8" fillId="8" borderId="25" xfId="0" applyFont="1" applyFill="1" applyBorder="1" applyAlignment="1">
      <alignment horizontal="center" vertical="center"/>
    </xf>
    <xf numFmtId="49" fontId="8" fillId="8" borderId="25" xfId="0" applyNumberFormat="1" applyFont="1" applyFill="1" applyBorder="1" applyAlignment="1">
      <alignment horizontal="center" vertical="center"/>
    </xf>
    <xf numFmtId="0" fontId="20" fillId="8" borderId="19" xfId="0" applyFont="1" applyFill="1" applyBorder="1" applyAlignment="1">
      <alignment horizontal="center" vertical="center"/>
    </xf>
    <xf numFmtId="0" fontId="6" fillId="8" borderId="19" xfId="0" applyFont="1" applyFill="1" applyBorder="1" applyAlignment="1">
      <alignment wrapText="1"/>
    </xf>
    <xf numFmtId="0" fontId="20" fillId="8" borderId="17" xfId="0" applyFont="1" applyFill="1" applyBorder="1" applyAlignment="1">
      <alignment horizontal="center" vertical="center"/>
    </xf>
    <xf numFmtId="49" fontId="8" fillId="8" borderId="19" xfId="0" applyNumberFormat="1" applyFont="1" applyFill="1" applyBorder="1" applyAlignment="1">
      <alignment horizontal="center" vertical="center"/>
    </xf>
    <xf numFmtId="0" fontId="22" fillId="8" borderId="10" xfId="0" applyFont="1" applyFill="1" applyBorder="1" applyAlignment="1">
      <alignment horizontal="center" vertical="center" wrapText="1"/>
    </xf>
    <xf numFmtId="0" fontId="5" fillId="8" borderId="19" xfId="0" applyFont="1" applyFill="1" applyBorder="1" applyAlignment="1">
      <alignment wrapText="1"/>
    </xf>
    <xf numFmtId="0" fontId="4" fillId="8" borderId="19" xfId="0" applyFont="1" applyFill="1" applyBorder="1" applyAlignment="1">
      <alignment wrapText="1"/>
    </xf>
    <xf numFmtId="0" fontId="22" fillId="8" borderId="13" xfId="0" applyFont="1" applyFill="1" applyBorder="1" applyAlignment="1">
      <alignment vertical="center" wrapText="1"/>
    </xf>
    <xf numFmtId="3" fontId="22" fillId="8" borderId="13" xfId="0" applyNumberFormat="1" applyFont="1" applyFill="1" applyBorder="1" applyAlignment="1">
      <alignment horizontal="center" vertical="center" wrapText="1"/>
    </xf>
    <xf numFmtId="0" fontId="27" fillId="8" borderId="13" xfId="0" applyFont="1" applyFill="1" applyBorder="1" applyAlignment="1">
      <alignment horizontal="center" vertical="center"/>
    </xf>
    <xf numFmtId="0" fontId="22" fillId="8" borderId="24" xfId="0" applyFont="1" applyFill="1" applyBorder="1" applyAlignment="1">
      <alignment horizontal="center" vertical="center"/>
    </xf>
    <xf numFmtId="0" fontId="2" fillId="0" borderId="0" xfId="0" applyFont="1"/>
    <xf numFmtId="49" fontId="22" fillId="13" borderId="33" xfId="0" applyNumberFormat="1" applyFont="1" applyFill="1" applyBorder="1" applyAlignment="1">
      <alignment horizontal="center" vertical="center" wrapText="1"/>
    </xf>
    <xf numFmtId="49" fontId="22" fillId="13" borderId="22" xfId="0" applyNumberFormat="1" applyFont="1" applyFill="1" applyBorder="1" applyAlignment="1">
      <alignment horizontal="left" vertical="center" wrapText="1"/>
    </xf>
    <xf numFmtId="49" fontId="22" fillId="13" borderId="22" xfId="0" applyNumberFormat="1" applyFont="1" applyFill="1" applyBorder="1" applyAlignment="1">
      <alignment horizontal="center" vertical="center" wrapText="1"/>
    </xf>
    <xf numFmtId="0" fontId="22" fillId="13" borderId="22" xfId="0" applyFont="1" applyFill="1" applyBorder="1" applyAlignment="1">
      <alignment horizontal="left" vertical="center" wrapText="1"/>
    </xf>
    <xf numFmtId="0" fontId="15" fillId="13" borderId="22" xfId="0" applyFont="1" applyFill="1" applyBorder="1" applyAlignment="1">
      <alignment horizontal="center" vertical="center" wrapText="1"/>
    </xf>
    <xf numFmtId="14" fontId="22" fillId="13" borderId="22" xfId="0" applyNumberFormat="1" applyFont="1" applyFill="1" applyBorder="1" applyAlignment="1">
      <alignment horizontal="center" vertical="center" wrapText="1"/>
    </xf>
    <xf numFmtId="3" fontId="15" fillId="13" borderId="22" xfId="0" applyNumberFormat="1" applyFont="1" applyFill="1" applyBorder="1" applyAlignment="1">
      <alignment horizontal="center" vertical="center" wrapText="1"/>
    </xf>
    <xf numFmtId="3" fontId="38" fillId="13" borderId="22" xfId="0" applyNumberFormat="1" applyFont="1" applyFill="1" applyBorder="1" applyAlignment="1">
      <alignment horizontal="center" vertical="center" wrapText="1"/>
    </xf>
    <xf numFmtId="0" fontId="38" fillId="13" borderId="22" xfId="0" applyFont="1" applyFill="1" applyBorder="1" applyAlignment="1">
      <alignment horizontal="center" vertical="center"/>
    </xf>
    <xf numFmtId="0" fontId="15" fillId="13" borderId="30" xfId="0" applyFont="1" applyFill="1" applyBorder="1" applyAlignment="1">
      <alignment horizontal="center" vertical="center" wrapText="1"/>
    </xf>
    <xf numFmtId="0" fontId="22" fillId="13" borderId="22" xfId="0" applyFont="1" applyFill="1" applyBorder="1" applyAlignment="1">
      <alignment horizontal="center" vertical="center" wrapText="1"/>
    </xf>
    <xf numFmtId="9" fontId="22" fillId="13" borderId="22" xfId="0" applyNumberFormat="1" applyFont="1" applyFill="1" applyBorder="1" applyAlignment="1">
      <alignment horizontal="center" vertical="center" wrapText="1"/>
    </xf>
    <xf numFmtId="3" fontId="22" fillId="13" borderId="22" xfId="0" applyNumberFormat="1" applyFont="1" applyFill="1" applyBorder="1" applyAlignment="1">
      <alignment horizontal="center" vertical="center" wrapText="1"/>
    </xf>
    <xf numFmtId="3" fontId="27" fillId="13" borderId="22" xfId="0" applyNumberFormat="1" applyFont="1" applyFill="1" applyBorder="1" applyAlignment="1">
      <alignment horizontal="center" vertical="center" wrapText="1"/>
    </xf>
    <xf numFmtId="0" fontId="27" fillId="13" borderId="22" xfId="0" applyFont="1" applyFill="1" applyBorder="1" applyAlignment="1">
      <alignment horizontal="center" vertical="center"/>
    </xf>
    <xf numFmtId="0" fontId="22" fillId="13" borderId="30" xfId="0" applyFont="1" applyFill="1" applyBorder="1" applyAlignment="1">
      <alignment horizontal="center" vertical="center" wrapText="1"/>
    </xf>
    <xf numFmtId="49" fontId="22" fillId="13" borderId="36" xfId="0" applyNumberFormat="1" applyFont="1" applyFill="1" applyBorder="1" applyAlignment="1">
      <alignment horizontal="center" vertical="center" wrapText="1"/>
    </xf>
    <xf numFmtId="49" fontId="22" fillId="13" borderId="21" xfId="0" applyNumberFormat="1" applyFont="1" applyFill="1" applyBorder="1" applyAlignment="1">
      <alignment horizontal="left" vertical="center" wrapText="1"/>
    </xf>
    <xf numFmtId="49" fontId="15" fillId="13" borderId="21" xfId="0" applyNumberFormat="1" applyFont="1" applyFill="1" applyBorder="1" applyAlignment="1">
      <alignment horizontal="center" vertical="center" wrapText="1"/>
    </xf>
    <xf numFmtId="0" fontId="15" fillId="13" borderId="21" xfId="0" applyFont="1" applyFill="1" applyBorder="1" applyAlignment="1">
      <alignment vertical="center" wrapText="1"/>
    </xf>
    <xf numFmtId="0" fontId="22" fillId="13" borderId="21" xfId="0" applyFont="1" applyFill="1" applyBorder="1" applyAlignment="1">
      <alignment vertical="center" wrapText="1"/>
    </xf>
    <xf numFmtId="0" fontId="15" fillId="13" borderId="21" xfId="0" applyFont="1" applyFill="1" applyBorder="1" applyAlignment="1">
      <alignment horizontal="center" vertical="center" wrapText="1"/>
    </xf>
    <xf numFmtId="14" fontId="7" fillId="13" borderId="21" xfId="0" applyNumberFormat="1" applyFont="1" applyFill="1" applyBorder="1" applyAlignment="1">
      <alignment horizontal="center" vertical="center" wrapText="1"/>
    </xf>
    <xf numFmtId="14" fontId="3" fillId="13" borderId="21" xfId="0" applyNumberFormat="1" applyFont="1" applyFill="1" applyBorder="1" applyAlignment="1">
      <alignment horizontal="center" vertical="center" wrapText="1"/>
    </xf>
    <xf numFmtId="0" fontId="22" fillId="13" borderId="21" xfId="0" applyFont="1" applyFill="1" applyBorder="1" applyAlignment="1">
      <alignment horizontal="center" vertical="center" wrapText="1"/>
    </xf>
    <xf numFmtId="3" fontId="22" fillId="13" borderId="21" xfId="0" applyNumberFormat="1" applyFont="1" applyFill="1" applyBorder="1" applyAlignment="1">
      <alignment horizontal="center" vertical="center" wrapText="1"/>
    </xf>
    <xf numFmtId="0" fontId="22" fillId="13" borderId="21" xfId="0" applyFont="1" applyFill="1" applyBorder="1" applyAlignment="1">
      <alignment horizontal="center" vertical="center"/>
    </xf>
    <xf numFmtId="0" fontId="15" fillId="13" borderId="21" xfId="0" applyFont="1" applyFill="1" applyBorder="1" applyAlignment="1">
      <alignment horizontal="center" vertical="center"/>
    </xf>
    <xf numFmtId="0" fontId="15" fillId="13" borderId="20" xfId="0" applyFont="1" applyFill="1" applyBorder="1" applyAlignment="1">
      <alignment horizontal="left" vertical="center" wrapText="1"/>
    </xf>
    <xf numFmtId="49" fontId="15" fillId="13" borderId="12" xfId="0" applyNumberFormat="1" applyFont="1" applyFill="1" applyBorder="1" applyAlignment="1">
      <alignment horizontal="center" vertical="center" wrapText="1"/>
    </xf>
    <xf numFmtId="3" fontId="27" fillId="13" borderId="13" xfId="0" applyNumberFormat="1" applyFont="1" applyFill="1" applyBorder="1" applyAlignment="1">
      <alignment horizontal="center" vertical="center" wrapText="1"/>
    </xf>
    <xf numFmtId="0" fontId="27" fillId="13" borderId="12" xfId="0" applyFont="1" applyFill="1" applyBorder="1" applyAlignment="1">
      <alignment horizontal="center" vertical="center"/>
    </xf>
    <xf numFmtId="0" fontId="15" fillId="13" borderId="12" xfId="0" applyFont="1" applyFill="1" applyBorder="1" applyAlignment="1">
      <alignment horizontal="center" vertical="center" wrapText="1"/>
    </xf>
    <xf numFmtId="0" fontId="15" fillId="13" borderId="23" xfId="0" applyFont="1" applyFill="1" applyBorder="1" applyAlignment="1">
      <alignment horizontal="center" vertical="center" wrapText="1"/>
    </xf>
    <xf numFmtId="49" fontId="22" fillId="13" borderId="6" xfId="0" applyNumberFormat="1" applyFont="1" applyFill="1" applyBorder="1" applyAlignment="1">
      <alignment horizontal="center" vertical="center" wrapText="1"/>
    </xf>
    <xf numFmtId="0" fontId="22" fillId="13" borderId="9" xfId="0" applyFont="1" applyFill="1" applyBorder="1" applyAlignment="1">
      <alignment vertical="center" wrapText="1"/>
    </xf>
    <xf numFmtId="49" fontId="22" fillId="13" borderId="9" xfId="0" applyNumberFormat="1" applyFont="1" applyFill="1" applyBorder="1" applyAlignment="1">
      <alignment horizontal="center" vertical="center" wrapText="1"/>
    </xf>
    <xf numFmtId="0" fontId="22" fillId="13" borderId="9" xfId="0" applyFont="1" applyFill="1" applyBorder="1" applyAlignment="1">
      <alignment horizontal="center" vertical="center" wrapText="1"/>
    </xf>
    <xf numFmtId="14" fontId="22" fillId="13" borderId="9" xfId="0" applyNumberFormat="1" applyFont="1" applyFill="1" applyBorder="1" applyAlignment="1">
      <alignment horizontal="center" vertical="center" wrapText="1"/>
    </xf>
    <xf numFmtId="9" fontId="22" fillId="13" borderId="9" xfId="0" applyNumberFormat="1" applyFont="1" applyFill="1" applyBorder="1" applyAlignment="1">
      <alignment horizontal="center" vertical="center" wrapText="1"/>
    </xf>
    <xf numFmtId="3" fontId="27" fillId="13" borderId="9" xfId="0" applyNumberFormat="1" applyFont="1" applyFill="1" applyBorder="1" applyAlignment="1">
      <alignment horizontal="center" vertical="center" wrapText="1"/>
    </xf>
    <xf numFmtId="3" fontId="22" fillId="13" borderId="9" xfId="0" applyNumberFormat="1" applyFont="1" applyFill="1" applyBorder="1" applyAlignment="1">
      <alignment horizontal="center" vertical="center" wrapText="1"/>
    </xf>
    <xf numFmtId="0" fontId="27" fillId="13" borderId="9" xfId="0" applyFont="1" applyFill="1" applyBorder="1" applyAlignment="1">
      <alignment horizontal="center" vertical="center"/>
    </xf>
    <xf numFmtId="0" fontId="22" fillId="13" borderId="9" xfId="0" applyFont="1" applyFill="1" applyBorder="1" applyAlignment="1">
      <alignment horizontal="center" vertical="center"/>
    </xf>
    <xf numFmtId="0" fontId="22" fillId="13" borderId="10" xfId="0" applyFont="1" applyFill="1" applyBorder="1" applyAlignment="1">
      <alignment horizontal="center" vertical="center"/>
    </xf>
    <xf numFmtId="14" fontId="11" fillId="13" borderId="9" xfId="0" applyNumberFormat="1" applyFont="1" applyFill="1" applyBorder="1" applyAlignment="1">
      <alignment horizontal="center" vertical="center" wrapText="1"/>
    </xf>
    <xf numFmtId="0" fontId="36" fillId="13" borderId="9" xfId="0" applyFont="1" applyFill="1" applyBorder="1" applyAlignment="1">
      <alignment horizontal="center" vertical="center"/>
    </xf>
    <xf numFmtId="0" fontId="36" fillId="13" borderId="10" xfId="0" applyFont="1" applyFill="1" applyBorder="1" applyAlignment="1">
      <alignment horizontal="center" vertical="center"/>
    </xf>
    <xf numFmtId="49" fontId="17" fillId="13" borderId="31" xfId="0" applyNumberFormat="1" applyFont="1" applyFill="1" applyBorder="1" applyAlignment="1">
      <alignment horizontal="center" vertical="center" wrapText="1"/>
    </xf>
    <xf numFmtId="0" fontId="17" fillId="13" borderId="13" xfId="0" applyFont="1" applyFill="1" applyBorder="1" applyAlignment="1">
      <alignment vertical="center" wrapText="1"/>
    </xf>
    <xf numFmtId="49" fontId="17" fillId="13" borderId="13" xfId="0" applyNumberFormat="1" applyFont="1" applyFill="1" applyBorder="1" applyAlignment="1">
      <alignment horizontal="center" vertical="center" wrapText="1"/>
    </xf>
    <xf numFmtId="0" fontId="14" fillId="13" borderId="13" xfId="0" applyFont="1" applyFill="1" applyBorder="1" applyAlignment="1">
      <alignment vertical="center" wrapText="1"/>
    </xf>
    <xf numFmtId="0" fontId="17" fillId="13" borderId="13" xfId="0" applyFont="1" applyFill="1" applyBorder="1" applyAlignment="1">
      <alignment horizontal="center" vertical="center" wrapText="1"/>
    </xf>
    <xf numFmtId="14" fontId="17" fillId="13" borderId="13" xfId="0" applyNumberFormat="1" applyFont="1" applyFill="1" applyBorder="1" applyAlignment="1">
      <alignment horizontal="center" vertical="center" wrapText="1"/>
    </xf>
    <xf numFmtId="14" fontId="9" fillId="13" borderId="13" xfId="0" applyNumberFormat="1" applyFont="1" applyFill="1" applyBorder="1" applyAlignment="1">
      <alignment horizontal="center" vertical="center" wrapText="1"/>
    </xf>
    <xf numFmtId="9" fontId="17" fillId="13" borderId="13" xfId="0" applyNumberFormat="1" applyFont="1" applyFill="1" applyBorder="1" applyAlignment="1">
      <alignment horizontal="center" vertical="center" wrapText="1"/>
    </xf>
    <xf numFmtId="3" fontId="17" fillId="13" borderId="13" xfId="0" applyNumberFormat="1" applyFont="1" applyFill="1" applyBorder="1" applyAlignment="1">
      <alignment horizontal="center" vertical="center" wrapText="1"/>
    </xf>
    <xf numFmtId="3" fontId="38" fillId="13" borderId="13" xfId="0" applyNumberFormat="1" applyFont="1" applyFill="1" applyBorder="1" applyAlignment="1">
      <alignment horizontal="center" vertical="center" wrapText="1"/>
    </xf>
    <xf numFmtId="0" fontId="38" fillId="13" borderId="13" xfId="0" applyFont="1" applyFill="1" applyBorder="1" applyAlignment="1">
      <alignment horizontal="center" vertical="center"/>
    </xf>
    <xf numFmtId="0" fontId="23" fillId="13" borderId="13" xfId="0" applyFont="1" applyFill="1" applyBorder="1" applyAlignment="1">
      <alignment horizontal="center" vertical="center"/>
    </xf>
    <xf numFmtId="0" fontId="23" fillId="13" borderId="24" xfId="0" applyFont="1" applyFill="1" applyBorder="1" applyAlignment="1">
      <alignment horizontal="center" vertical="center"/>
    </xf>
    <xf numFmtId="0" fontId="21" fillId="7" borderId="9" xfId="0" applyFont="1" applyFill="1" applyBorder="1" applyAlignment="1">
      <alignment horizontal="center" vertical="center" wrapText="1"/>
    </xf>
    <xf numFmtId="0" fontId="21" fillId="7" borderId="12" xfId="0" applyFont="1" applyFill="1" applyBorder="1" applyAlignment="1">
      <alignment horizontal="center" vertical="center" wrapText="1"/>
    </xf>
    <xf numFmtId="0" fontId="21" fillId="5" borderId="6" xfId="0" applyFont="1" applyFill="1" applyBorder="1" applyAlignment="1">
      <alignment horizontal="center" vertical="center" wrapText="1"/>
    </xf>
    <xf numFmtId="0" fontId="21" fillId="5" borderId="11" xfId="0" applyFont="1" applyFill="1" applyBorder="1" applyAlignment="1">
      <alignment horizontal="center" vertical="center" wrapText="1"/>
    </xf>
    <xf numFmtId="0" fontId="21" fillId="5" borderId="7" xfId="0" applyFont="1" applyFill="1" applyBorder="1" applyAlignment="1">
      <alignment horizontal="center" vertical="center" wrapText="1"/>
    </xf>
    <xf numFmtId="0" fontId="21" fillId="5" borderId="8" xfId="0" applyFont="1" applyFill="1" applyBorder="1" applyAlignment="1">
      <alignment horizontal="center" vertical="center" wrapText="1"/>
    </xf>
    <xf numFmtId="0" fontId="21" fillId="5" borderId="9" xfId="0" applyFont="1" applyFill="1" applyBorder="1" applyAlignment="1">
      <alignment horizontal="center" vertical="center" wrapText="1"/>
    </xf>
    <xf numFmtId="0" fontId="0" fillId="5" borderId="12" xfId="0" applyFill="1" applyBorder="1" applyAlignment="1">
      <alignment horizontal="center" vertical="center" wrapText="1"/>
    </xf>
    <xf numFmtId="0" fontId="21" fillId="6" borderId="7" xfId="0" applyFont="1" applyFill="1" applyBorder="1" applyAlignment="1">
      <alignment horizontal="center" vertical="center" wrapText="1"/>
    </xf>
    <xf numFmtId="0" fontId="21" fillId="6" borderId="8" xfId="0" applyFont="1" applyFill="1" applyBorder="1" applyAlignment="1">
      <alignment horizontal="center" vertical="center" wrapText="1"/>
    </xf>
    <xf numFmtId="0" fontId="21" fillId="6" borderId="9" xfId="0" applyFont="1" applyFill="1" applyBorder="1" applyAlignment="1">
      <alignment horizontal="center" vertical="center" wrapText="1"/>
    </xf>
    <xf numFmtId="0" fontId="21" fillId="6" borderId="12" xfId="0" applyFont="1" applyFill="1" applyBorder="1" applyAlignment="1">
      <alignment horizontal="center" vertical="center" wrapText="1"/>
    </xf>
    <xf numFmtId="0" fontId="24" fillId="6" borderId="9" xfId="0" applyFont="1" applyFill="1" applyBorder="1" applyAlignment="1">
      <alignment horizontal="center" vertical="center" wrapText="1"/>
    </xf>
    <xf numFmtId="0" fontId="24" fillId="6" borderId="12" xfId="0" applyFont="1" applyFill="1" applyBorder="1" applyAlignment="1">
      <alignment horizontal="center" vertical="center" wrapText="1"/>
    </xf>
    <xf numFmtId="0" fontId="24" fillId="7" borderId="9" xfId="0" applyFont="1" applyFill="1" applyBorder="1" applyAlignment="1">
      <alignment horizontal="center" vertical="center" wrapText="1"/>
    </xf>
    <xf numFmtId="0" fontId="24" fillId="7" borderId="12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 wrapText="1"/>
    </xf>
    <xf numFmtId="49" fontId="22" fillId="0" borderId="26" xfId="0" applyNumberFormat="1" applyFont="1" applyBorder="1" applyAlignment="1">
      <alignment horizontal="center" vertical="center" textRotation="90" wrapText="1"/>
    </xf>
    <xf numFmtId="49" fontId="21" fillId="0" borderId="37" xfId="0" applyNumberFormat="1" applyFont="1" applyBorder="1" applyAlignment="1">
      <alignment horizontal="center" vertical="center" wrapText="1"/>
    </xf>
    <xf numFmtId="49" fontId="21" fillId="0" borderId="32" xfId="0" applyNumberFormat="1" applyFont="1" applyBorder="1" applyAlignment="1">
      <alignment horizontal="center" vertical="center" wrapText="1"/>
    </xf>
    <xf numFmtId="0" fontId="21" fillId="0" borderId="32" xfId="0" applyFont="1" applyBorder="1" applyAlignment="1">
      <alignment horizontal="center" vertical="center" wrapText="1"/>
    </xf>
    <xf numFmtId="49" fontId="22" fillId="0" borderId="25" xfId="0" applyNumberFormat="1" applyFont="1" applyBorder="1" applyAlignment="1">
      <alignment horizontal="center" vertical="center" wrapText="1"/>
    </xf>
    <xf numFmtId="49" fontId="22" fillId="0" borderId="26" xfId="0" applyNumberFormat="1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22" fillId="0" borderId="26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49" fontId="24" fillId="0" borderId="26" xfId="0" applyNumberFormat="1" applyFont="1" applyBorder="1" applyAlignment="1">
      <alignment horizontal="center" vertical="center" wrapText="1"/>
    </xf>
    <xf numFmtId="49" fontId="24" fillId="0" borderId="25" xfId="0" applyNumberFormat="1" applyFont="1" applyBorder="1" applyAlignment="1">
      <alignment horizontal="center" vertical="center" wrapText="1"/>
    </xf>
    <xf numFmtId="49" fontId="24" fillId="0" borderId="27" xfId="0" applyNumberFormat="1" applyFont="1" applyBorder="1" applyAlignment="1">
      <alignment horizontal="center" vertical="center" wrapText="1"/>
    </xf>
    <xf numFmtId="0" fontId="22" fillId="0" borderId="25" xfId="0" applyFont="1" applyBorder="1" applyAlignment="1">
      <alignment horizontal="center" vertical="center" wrapText="1"/>
    </xf>
    <xf numFmtId="0" fontId="22" fillId="0" borderId="27" xfId="0" applyFont="1" applyBorder="1" applyAlignment="1">
      <alignment horizontal="center" vertical="center" wrapText="1"/>
    </xf>
    <xf numFmtId="0" fontId="27" fillId="0" borderId="25" xfId="0" applyFont="1" applyBorder="1" applyAlignment="1">
      <alignment horizontal="center" vertical="center" wrapText="1"/>
    </xf>
    <xf numFmtId="0" fontId="27" fillId="0" borderId="26" xfId="0" applyFont="1" applyBorder="1" applyAlignment="1">
      <alignment horizontal="center" vertical="center" wrapText="1"/>
    </xf>
    <xf numFmtId="0" fontId="27" fillId="0" borderId="27" xfId="0" applyFont="1" applyBorder="1" applyAlignment="1">
      <alignment horizontal="center" vertical="center" wrapText="1"/>
    </xf>
    <xf numFmtId="0" fontId="33" fillId="12" borderId="4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0" fillId="0" borderId="29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34" fillId="11" borderId="12" xfId="0" applyFont="1" applyFill="1" applyBorder="1" applyAlignment="1">
      <alignment horizontal="center" vertical="center" wrapText="1"/>
    </xf>
    <xf numFmtId="0" fontId="34" fillId="11" borderId="14" xfId="0" applyFont="1" applyFill="1" applyBorder="1" applyAlignment="1">
      <alignment horizontal="center" vertical="center" wrapText="1"/>
    </xf>
    <xf numFmtId="0" fontId="35" fillId="11" borderId="23" xfId="0" applyFont="1" applyFill="1" applyBorder="1" applyAlignment="1">
      <alignment horizontal="center" vertical="center" wrapText="1"/>
    </xf>
    <xf numFmtId="0" fontId="35" fillId="11" borderId="35" xfId="0" applyFont="1" applyFill="1" applyBorder="1" applyAlignment="1">
      <alignment horizontal="center" vertical="center" wrapText="1"/>
    </xf>
    <xf numFmtId="0" fontId="21" fillId="5" borderId="12" xfId="0" applyFont="1" applyFill="1" applyBorder="1" applyAlignment="1">
      <alignment horizontal="center" vertical="center" wrapText="1"/>
    </xf>
    <xf numFmtId="0" fontId="21" fillId="5" borderId="14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25" fillId="2" borderId="2" xfId="0" applyFont="1" applyFill="1" applyBorder="1" applyAlignment="1">
      <alignment horizontal="center" vertical="center" wrapText="1"/>
    </xf>
    <xf numFmtId="0" fontId="25" fillId="2" borderId="3" xfId="0" applyFont="1" applyFill="1" applyBorder="1" applyAlignment="1">
      <alignment horizontal="center" vertical="center" wrapText="1"/>
    </xf>
    <xf numFmtId="0" fontId="25" fillId="3" borderId="4" xfId="0" applyFont="1" applyFill="1" applyBorder="1" applyAlignment="1">
      <alignment horizontal="center" vertical="center" wrapText="1"/>
    </xf>
    <xf numFmtId="0" fontId="25" fillId="3" borderId="2" xfId="0" applyFont="1" applyFill="1" applyBorder="1" applyAlignment="1">
      <alignment horizontal="center" vertical="center" wrapText="1"/>
    </xf>
    <xf numFmtId="0" fontId="25" fillId="3" borderId="3" xfId="0" applyFont="1" applyFill="1" applyBorder="1" applyAlignment="1">
      <alignment horizontal="center" vertical="center" wrapText="1"/>
    </xf>
    <xf numFmtId="0" fontId="26" fillId="4" borderId="4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 wrapText="1"/>
    </xf>
    <xf numFmtId="0" fontId="26" fillId="4" borderId="3" xfId="0" applyFont="1" applyFill="1" applyBorder="1" applyAlignment="1">
      <alignment horizontal="center" vertical="center" wrapText="1"/>
    </xf>
    <xf numFmtId="0" fontId="21" fillId="10" borderId="17" xfId="0" applyFont="1" applyFill="1" applyBorder="1" applyAlignment="1">
      <alignment horizontal="center"/>
    </xf>
    <xf numFmtId="0" fontId="21" fillId="10" borderId="29" xfId="0" applyFont="1" applyFill="1" applyBorder="1" applyAlignment="1">
      <alignment horizontal="center"/>
    </xf>
    <xf numFmtId="0" fontId="21" fillId="10" borderId="18" xfId="0" applyFont="1" applyFill="1" applyBorder="1" applyAlignment="1">
      <alignment horizontal="center"/>
    </xf>
    <xf numFmtId="0" fontId="21" fillId="0" borderId="17" xfId="0" applyFont="1" applyBorder="1" applyAlignment="1">
      <alignment horizontal="center" vertical="center"/>
    </xf>
    <xf numFmtId="0" fontId="21" fillId="0" borderId="29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139700</xdr:colOff>
      <xdr:row>1</xdr:row>
      <xdr:rowOff>100278</xdr:rowOff>
    </xdr:from>
    <xdr:to>
      <xdr:col>3</xdr:col>
      <xdr:colOff>826293</xdr:colOff>
      <xdr:row>1</xdr:row>
      <xdr:rowOff>505090</xdr:rowOff>
    </xdr:to>
    <xdr:pic>
      <xdr:nvPicPr>
        <xdr:cNvPr id="4" name="Obrázek 3" descr="C:\Users\lfrublingova\AppData\Local\Microsoft\Windows\INetCache\Content.Word\OPZP 2021_form_zahlavi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314325" y="306653"/>
          <a:ext cx="1988343" cy="40481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24</xdr:col>
      <xdr:colOff>152400</xdr:colOff>
      <xdr:row>1</xdr:row>
      <xdr:rowOff>57150</xdr:rowOff>
    </xdr:from>
    <xdr:to>
      <xdr:col>25</xdr:col>
      <xdr:colOff>1382181</xdr:colOff>
      <xdr:row>2</xdr:row>
      <xdr:rowOff>4404</xdr:rowOff>
    </xdr:to>
    <xdr:pic>
      <xdr:nvPicPr>
        <xdr:cNvPr id="5" name="Obrázek 5" descr="SFZP_krivky_H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31394400" y="266700"/>
          <a:ext cx="1839381" cy="49970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58423</xdr:colOff>
      <xdr:row>1</xdr:row>
      <xdr:rowOff>68422</xdr:rowOff>
    </xdr:from>
    <xdr:to>
      <xdr:col>1</xdr:col>
      <xdr:colOff>58423</xdr:colOff>
      <xdr:row>1</xdr:row>
      <xdr:rowOff>323156</xdr:rowOff>
    </xdr:to>
    <xdr:pic>
      <xdr:nvPicPr>
        <xdr:cNvPr id="2" name="Obrázek 1" descr="C:\Users\lfrublingova\AppData\Local\Microsoft\Windows\INetCache\Content.Word\OPZP 2021_form_zahlavi.jpg">
          <a:extLst>
            <a:ext uri="{FF2B5EF4-FFF2-40B4-BE49-F238E27FC236}">
              <a16:creationId xmlns:a16="http://schemas.microsoft.com/office/drawing/2014/main" id="{3FDDB123-698D-4595-B832-72D8EDADC3F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229873" y="268447"/>
          <a:ext cx="0" cy="25473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12220575</xdr:colOff>
      <xdr:row>1</xdr:row>
      <xdr:rowOff>57151</xdr:rowOff>
    </xdr:from>
    <xdr:to>
      <xdr:col>5</xdr:col>
      <xdr:colOff>2484</xdr:colOff>
      <xdr:row>1</xdr:row>
      <xdr:rowOff>372877</xdr:rowOff>
    </xdr:to>
    <xdr:pic>
      <xdr:nvPicPr>
        <xdr:cNvPr id="4" name="Obrázek 3" descr="SFZP_krivky_H">
          <a:extLst>
            <a:ext uri="{FF2B5EF4-FFF2-40B4-BE49-F238E27FC236}">
              <a16:creationId xmlns:a16="http://schemas.microsoft.com/office/drawing/2014/main" id="{0F6F2574-73E0-4952-89E8-A1C0389008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3249275" y="257176"/>
          <a:ext cx="1144217" cy="31572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85725</xdr:colOff>
      <xdr:row>1</xdr:row>
      <xdr:rowOff>76200</xdr:rowOff>
    </xdr:from>
    <xdr:to>
      <xdr:col>1</xdr:col>
      <xdr:colOff>85725</xdr:colOff>
      <xdr:row>1</xdr:row>
      <xdr:rowOff>361950</xdr:rowOff>
    </xdr:to>
    <xdr:pic>
      <xdr:nvPicPr>
        <xdr:cNvPr id="5" name="Obrázek 4" descr="C:\Users\lfrublingova\AppData\Local\Microsoft\Windows\INetCache\Content.Word\OPZP 2021_form_zahlavi.jpg">
          <a:extLst>
            <a:ext uri="{FF2B5EF4-FFF2-40B4-BE49-F238E27FC236}">
              <a16:creationId xmlns:a16="http://schemas.microsoft.com/office/drawing/2014/main" id="{B37ED8EF-F531-4A50-BCE8-59D0E2DE67B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257175" y="276225"/>
          <a:ext cx="1400175" cy="2857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66675</xdr:colOff>
      <xdr:row>1</xdr:row>
      <xdr:rowOff>76200</xdr:rowOff>
    </xdr:from>
    <xdr:to>
      <xdr:col>2</xdr:col>
      <xdr:colOff>323850</xdr:colOff>
      <xdr:row>1</xdr:row>
      <xdr:rowOff>361950</xdr:rowOff>
    </xdr:to>
    <xdr:pic>
      <xdr:nvPicPr>
        <xdr:cNvPr id="6" name="Obrázek 5" descr="C:\Users\lfrublingova\AppData\Local\Microsoft\Windows\INetCache\Content.Word\OPZP 2021_form_zahlavi.jpg">
          <a:extLst>
            <a:ext uri="{FF2B5EF4-FFF2-40B4-BE49-F238E27FC236}">
              <a16:creationId xmlns:a16="http://schemas.microsoft.com/office/drawing/2014/main" id="{DC0CE46D-D94B-4AE8-A1C1-13A081A8356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238125" y="276225"/>
          <a:ext cx="1400175" cy="2857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9982200</xdr:colOff>
      <xdr:row>1</xdr:row>
      <xdr:rowOff>69398</xdr:rowOff>
    </xdr:from>
    <xdr:to>
      <xdr:col>4</xdr:col>
      <xdr:colOff>11065185</xdr:colOff>
      <xdr:row>1</xdr:row>
      <xdr:rowOff>369855</xdr:rowOff>
    </xdr:to>
    <xdr:pic>
      <xdr:nvPicPr>
        <xdr:cNvPr id="7" name="Obrázek 5" descr="SFZP_krivky_H">
          <a:extLst>
            <a:ext uri="{FF2B5EF4-FFF2-40B4-BE49-F238E27FC236}">
              <a16:creationId xmlns:a16="http://schemas.microsoft.com/office/drawing/2014/main" id="{23EB6723-3AA0-4D56-BA35-57AC106135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1010900" y="269423"/>
          <a:ext cx="1082985" cy="30045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Kancelář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M30"/>
  <sheetViews>
    <sheetView tabSelected="1" zoomScale="60" zoomScaleNormal="60" zoomScalePageLayoutView="40" workbookViewId="0">
      <pane ySplit="5" topLeftCell="A6" activePane="bottomLeft" state="frozen"/>
      <selection pane="bottomLeft"/>
    </sheetView>
  </sheetViews>
  <sheetFormatPr defaultColWidth="9.140625" defaultRowHeight="15" x14ac:dyDescent="0.25"/>
  <cols>
    <col min="1" max="1" width="2.5703125" style="1" bestFit="1" customWidth="1"/>
    <col min="2" max="2" width="10.7109375" style="1" bestFit="1" customWidth="1"/>
    <col min="3" max="3" width="8.7109375" style="2" bestFit="1" customWidth="1"/>
    <col min="4" max="4" width="36.85546875" style="3" customWidth="1"/>
    <col min="5" max="5" width="9.42578125" style="4" bestFit="1" customWidth="1"/>
    <col min="6" max="6" width="22.7109375" style="4" customWidth="1"/>
    <col min="7" max="7" width="10.7109375" style="4" customWidth="1"/>
    <col min="8" max="8" width="35.7109375" style="5" bestFit="1" customWidth="1"/>
    <col min="9" max="9" width="43.140625" style="3" customWidth="1"/>
    <col min="10" max="10" width="39" style="3" customWidth="1"/>
    <col min="11" max="11" width="18.7109375" style="6" bestFit="1" customWidth="1"/>
    <col min="12" max="12" width="11.5703125" style="6" bestFit="1" customWidth="1"/>
    <col min="13" max="13" width="14.7109375" style="7" bestFit="1" customWidth="1"/>
    <col min="14" max="15" width="14.7109375" style="6" bestFit="1" customWidth="1"/>
    <col min="16" max="16" width="32.140625" style="6" bestFit="1" customWidth="1"/>
    <col min="17" max="18" width="18.7109375" style="8" bestFit="1" customWidth="1"/>
    <col min="19" max="19" width="18.7109375" style="6" bestFit="1" customWidth="1"/>
    <col min="20" max="20" width="14.28515625" style="6" customWidth="1"/>
    <col min="21" max="21" width="15.7109375" style="1" customWidth="1"/>
    <col min="22" max="22" width="9.140625" style="1"/>
    <col min="23" max="23" width="27.140625" style="1" customWidth="1"/>
    <col min="24" max="24" width="19.140625" style="1" customWidth="1"/>
    <col min="25" max="25" width="9.140625" style="1"/>
    <col min="26" max="26" width="34.28515625" style="1" customWidth="1"/>
    <col min="27" max="16384" width="9.140625" style="1"/>
  </cols>
  <sheetData>
    <row r="1" spans="2:26" ht="15.75" thickBot="1" x14ac:dyDescent="0.3"/>
    <row r="2" spans="2:26" s="9" customFormat="1" ht="43.5" customHeight="1" thickBot="1" x14ac:dyDescent="0.3">
      <c r="B2" s="237" t="s">
        <v>180</v>
      </c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38"/>
      <c r="T2" s="238"/>
      <c r="U2" s="238"/>
      <c r="V2" s="238"/>
      <c r="W2" s="238"/>
      <c r="X2" s="238"/>
      <c r="Y2" s="238"/>
      <c r="Z2" s="239"/>
    </row>
    <row r="3" spans="2:26" s="10" customFormat="1" ht="22.7" customHeight="1" x14ac:dyDescent="0.25">
      <c r="B3" s="246"/>
      <c r="C3" s="247"/>
      <c r="D3" s="247"/>
      <c r="E3" s="248"/>
      <c r="F3" s="13"/>
      <c r="G3" s="249" t="s">
        <v>0</v>
      </c>
      <c r="H3" s="250"/>
      <c r="I3" s="250"/>
      <c r="J3" s="250"/>
      <c r="K3" s="251"/>
      <c r="L3" s="252" t="s">
        <v>1</v>
      </c>
      <c r="M3" s="253"/>
      <c r="N3" s="253"/>
      <c r="O3" s="253"/>
      <c r="P3" s="253"/>
      <c r="Q3" s="253"/>
      <c r="R3" s="253"/>
      <c r="S3" s="253"/>
      <c r="T3" s="254"/>
      <c r="U3" s="234" t="s">
        <v>54</v>
      </c>
      <c r="V3" s="235"/>
      <c r="W3" s="235"/>
      <c r="X3" s="235"/>
      <c r="Y3" s="235"/>
      <c r="Z3" s="236"/>
    </row>
    <row r="4" spans="2:26" s="11" customFormat="1" ht="25.5" customHeight="1" x14ac:dyDescent="0.25">
      <c r="B4" s="202" t="s">
        <v>2</v>
      </c>
      <c r="C4" s="204" t="s">
        <v>3</v>
      </c>
      <c r="D4" s="205"/>
      <c r="E4" s="206" t="s">
        <v>4</v>
      </c>
      <c r="F4" s="244" t="s">
        <v>33</v>
      </c>
      <c r="G4" s="208" t="s">
        <v>5</v>
      </c>
      <c r="H4" s="209"/>
      <c r="I4" s="210" t="s">
        <v>6</v>
      </c>
      <c r="J4" s="210" t="s">
        <v>7</v>
      </c>
      <c r="K4" s="212" t="s">
        <v>8</v>
      </c>
      <c r="L4" s="214" t="s">
        <v>9</v>
      </c>
      <c r="M4" s="214" t="s">
        <v>10</v>
      </c>
      <c r="N4" s="200" t="s">
        <v>11</v>
      </c>
      <c r="O4" s="200" t="s">
        <v>12</v>
      </c>
      <c r="P4" s="200" t="s">
        <v>13</v>
      </c>
      <c r="Q4" s="200" t="s">
        <v>14</v>
      </c>
      <c r="R4" s="200"/>
      <c r="S4" s="200"/>
      <c r="T4" s="200" t="s">
        <v>15</v>
      </c>
      <c r="U4" s="240" t="s">
        <v>55</v>
      </c>
      <c r="V4" s="240" t="s">
        <v>56</v>
      </c>
      <c r="W4" s="240" t="s">
        <v>57</v>
      </c>
      <c r="X4" s="240" t="s">
        <v>58</v>
      </c>
      <c r="Y4" s="240" t="s">
        <v>59</v>
      </c>
      <c r="Z4" s="242" t="s">
        <v>60</v>
      </c>
    </row>
    <row r="5" spans="2:26" s="4" customFormat="1" ht="48.2" customHeight="1" thickBot="1" x14ac:dyDescent="0.3">
      <c r="B5" s="203"/>
      <c r="C5" s="19" t="s">
        <v>16</v>
      </c>
      <c r="D5" s="19" t="s">
        <v>17</v>
      </c>
      <c r="E5" s="207"/>
      <c r="F5" s="245"/>
      <c r="G5" s="20" t="s">
        <v>18</v>
      </c>
      <c r="H5" s="20" t="s">
        <v>19</v>
      </c>
      <c r="I5" s="211"/>
      <c r="J5" s="211"/>
      <c r="K5" s="213"/>
      <c r="L5" s="215"/>
      <c r="M5" s="215"/>
      <c r="N5" s="201"/>
      <c r="O5" s="201"/>
      <c r="P5" s="201" t="s">
        <v>20</v>
      </c>
      <c r="Q5" s="21" t="s">
        <v>21</v>
      </c>
      <c r="R5" s="21" t="s">
        <v>22</v>
      </c>
      <c r="S5" s="21" t="s">
        <v>23</v>
      </c>
      <c r="T5" s="201"/>
      <c r="U5" s="241"/>
      <c r="V5" s="241"/>
      <c r="W5" s="241"/>
      <c r="X5" s="241"/>
      <c r="Y5" s="241"/>
      <c r="Z5" s="243"/>
    </row>
    <row r="6" spans="2:26" s="12" customFormat="1" ht="150" x14ac:dyDescent="0.25">
      <c r="B6" s="217"/>
      <c r="C6" s="226" t="s">
        <v>24</v>
      </c>
      <c r="D6" s="224" t="s">
        <v>25</v>
      </c>
      <c r="E6" s="110" t="s">
        <v>87</v>
      </c>
      <c r="F6" s="111" t="s">
        <v>95</v>
      </c>
      <c r="G6" s="112" t="s">
        <v>45</v>
      </c>
      <c r="H6" s="113" t="s">
        <v>99</v>
      </c>
      <c r="I6" s="114" t="s">
        <v>131</v>
      </c>
      <c r="J6" s="113" t="s">
        <v>38</v>
      </c>
      <c r="K6" s="111" t="s">
        <v>90</v>
      </c>
      <c r="L6" s="111" t="s">
        <v>37</v>
      </c>
      <c r="M6" s="115">
        <v>45147</v>
      </c>
      <c r="N6" s="115">
        <v>45196</v>
      </c>
      <c r="O6" s="116">
        <v>45747</v>
      </c>
      <c r="P6" s="117" t="s">
        <v>98</v>
      </c>
      <c r="Q6" s="118">
        <f t="shared" ref="Q6:Q9" si="0">R6/0.75</f>
        <v>316000000</v>
      </c>
      <c r="R6" s="119">
        <v>237000000</v>
      </c>
      <c r="S6" s="118">
        <f t="shared" ref="S6:S11" si="1">Q6-R6</f>
        <v>79000000</v>
      </c>
      <c r="T6" s="120" t="s">
        <v>35</v>
      </c>
      <c r="U6" s="121" t="s">
        <v>63</v>
      </c>
      <c r="V6" s="121" t="s">
        <v>63</v>
      </c>
      <c r="W6" s="121" t="s">
        <v>63</v>
      </c>
      <c r="X6" s="121" t="s">
        <v>63</v>
      </c>
      <c r="Y6" s="121" t="s">
        <v>63</v>
      </c>
      <c r="Z6" s="122" t="s">
        <v>63</v>
      </c>
    </row>
    <row r="7" spans="2:26" s="12" customFormat="1" ht="150" x14ac:dyDescent="0.25">
      <c r="B7" s="217"/>
      <c r="C7" s="226"/>
      <c r="D7" s="224"/>
      <c r="E7" s="48" t="s">
        <v>88</v>
      </c>
      <c r="F7" s="49" t="s">
        <v>96</v>
      </c>
      <c r="G7" s="50" t="s">
        <v>45</v>
      </c>
      <c r="H7" s="51" t="s">
        <v>99</v>
      </c>
      <c r="I7" s="93" t="s">
        <v>131</v>
      </c>
      <c r="J7" s="103" t="s">
        <v>38</v>
      </c>
      <c r="K7" s="49" t="s">
        <v>91</v>
      </c>
      <c r="L7" s="49" t="s">
        <v>37</v>
      </c>
      <c r="M7" s="53">
        <v>45147</v>
      </c>
      <c r="N7" s="53">
        <v>45196</v>
      </c>
      <c r="O7" s="105">
        <v>45747</v>
      </c>
      <c r="P7" s="54" t="s">
        <v>98</v>
      </c>
      <c r="Q7" s="55">
        <f t="shared" si="0"/>
        <v>314666666.66666669</v>
      </c>
      <c r="R7" s="56">
        <v>236000000</v>
      </c>
      <c r="S7" s="55">
        <f t="shared" ref="S7" si="2">Q7-R7</f>
        <v>78666666.666666687</v>
      </c>
      <c r="T7" s="57" t="s">
        <v>35</v>
      </c>
      <c r="U7" s="58" t="s">
        <v>63</v>
      </c>
      <c r="V7" s="58" t="s">
        <v>63</v>
      </c>
      <c r="W7" s="58" t="s">
        <v>63</v>
      </c>
      <c r="X7" s="58" t="s">
        <v>63</v>
      </c>
      <c r="Y7" s="58" t="s">
        <v>63</v>
      </c>
      <c r="Z7" s="59" t="s">
        <v>63</v>
      </c>
    </row>
    <row r="8" spans="2:26" s="12" customFormat="1" ht="150" x14ac:dyDescent="0.25">
      <c r="B8" s="217"/>
      <c r="C8" s="226"/>
      <c r="D8" s="224"/>
      <c r="E8" s="173" t="s">
        <v>144</v>
      </c>
      <c r="F8" s="38" t="s">
        <v>142</v>
      </c>
      <c r="G8" s="175" t="s">
        <v>45</v>
      </c>
      <c r="H8" s="174" t="s">
        <v>140</v>
      </c>
      <c r="I8" s="40" t="s">
        <v>139</v>
      </c>
      <c r="J8" s="174" t="s">
        <v>38</v>
      </c>
      <c r="K8" s="176" t="s">
        <v>102</v>
      </c>
      <c r="L8" s="176" t="s">
        <v>37</v>
      </c>
      <c r="M8" s="177">
        <v>45441</v>
      </c>
      <c r="N8" s="177">
        <v>45455</v>
      </c>
      <c r="O8" s="177">
        <v>45838</v>
      </c>
      <c r="P8" s="79" t="s">
        <v>98</v>
      </c>
      <c r="Q8" s="179">
        <f t="shared" si="0"/>
        <v>266666666.66666666</v>
      </c>
      <c r="R8" s="180">
        <v>200000000</v>
      </c>
      <c r="S8" s="179">
        <f>Q8-R8</f>
        <v>66666666.666666657</v>
      </c>
      <c r="T8" s="181" t="s">
        <v>35</v>
      </c>
      <c r="U8" s="185" t="s">
        <v>63</v>
      </c>
      <c r="V8" s="185" t="s">
        <v>63</v>
      </c>
      <c r="W8" s="185" t="s">
        <v>63</v>
      </c>
      <c r="X8" s="185" t="s">
        <v>63</v>
      </c>
      <c r="Y8" s="185" t="s">
        <v>63</v>
      </c>
      <c r="Z8" s="186" t="s">
        <v>63</v>
      </c>
    </row>
    <row r="9" spans="2:26" s="12" customFormat="1" ht="150" x14ac:dyDescent="0.25">
      <c r="B9" s="217"/>
      <c r="C9" s="226"/>
      <c r="D9" s="224"/>
      <c r="E9" s="77" t="s">
        <v>145</v>
      </c>
      <c r="F9" s="38" t="s">
        <v>143</v>
      </c>
      <c r="G9" s="39" t="s">
        <v>45</v>
      </c>
      <c r="H9" s="40" t="s">
        <v>140</v>
      </c>
      <c r="I9" s="40" t="s">
        <v>139</v>
      </c>
      <c r="J9" s="40" t="s">
        <v>38</v>
      </c>
      <c r="K9" s="38" t="s">
        <v>103</v>
      </c>
      <c r="L9" s="38" t="s">
        <v>37</v>
      </c>
      <c r="M9" s="41">
        <v>45441</v>
      </c>
      <c r="N9" s="41">
        <v>45455</v>
      </c>
      <c r="O9" s="41">
        <v>45838</v>
      </c>
      <c r="P9" s="79" t="s">
        <v>98</v>
      </c>
      <c r="Q9" s="42">
        <f t="shared" si="0"/>
        <v>266666666.66666666</v>
      </c>
      <c r="R9" s="43">
        <v>200000000</v>
      </c>
      <c r="S9" s="42">
        <f>Q9-R9</f>
        <v>66666666.666666657</v>
      </c>
      <c r="T9" s="170" t="s">
        <v>35</v>
      </c>
      <c r="U9" s="44" t="s">
        <v>63</v>
      </c>
      <c r="V9" s="44" t="s">
        <v>63</v>
      </c>
      <c r="W9" s="44" t="s">
        <v>63</v>
      </c>
      <c r="X9" s="44" t="s">
        <v>63</v>
      </c>
      <c r="Y9" s="44" t="s">
        <v>63</v>
      </c>
      <c r="Z9" s="80" t="s">
        <v>63</v>
      </c>
    </row>
    <row r="10" spans="2:26" s="12" customFormat="1" ht="90.75" thickBot="1" x14ac:dyDescent="0.3">
      <c r="B10" s="217"/>
      <c r="C10" s="225"/>
      <c r="D10" s="225"/>
      <c r="E10" s="85" t="s">
        <v>151</v>
      </c>
      <c r="F10" s="90" t="s">
        <v>173</v>
      </c>
      <c r="G10" s="87" t="s">
        <v>152</v>
      </c>
      <c r="H10" s="134" t="s">
        <v>165</v>
      </c>
      <c r="I10" s="134" t="s">
        <v>166</v>
      </c>
      <c r="J10" s="134" t="s">
        <v>38</v>
      </c>
      <c r="K10" s="90" t="s">
        <v>172</v>
      </c>
      <c r="L10" s="90" t="s">
        <v>37</v>
      </c>
      <c r="M10" s="106">
        <v>45735</v>
      </c>
      <c r="N10" s="106">
        <v>45749</v>
      </c>
      <c r="O10" s="106">
        <v>45824</v>
      </c>
      <c r="P10" s="91" t="s">
        <v>164</v>
      </c>
      <c r="Q10" s="81">
        <f>R10/0.8</f>
        <v>170000000</v>
      </c>
      <c r="R10" s="135">
        <v>136000000</v>
      </c>
      <c r="S10" s="81">
        <f>Q10-R10</f>
        <v>34000000</v>
      </c>
      <c r="T10" s="136" t="s">
        <v>35</v>
      </c>
      <c r="U10" s="109" t="s">
        <v>63</v>
      </c>
      <c r="V10" s="109" t="s">
        <v>63</v>
      </c>
      <c r="W10" s="109" t="s">
        <v>63</v>
      </c>
      <c r="X10" s="109" t="s">
        <v>63</v>
      </c>
      <c r="Y10" s="109" t="s">
        <v>63</v>
      </c>
      <c r="Z10" s="137" t="s">
        <v>63</v>
      </c>
    </row>
    <row r="11" spans="2:26" s="12" customFormat="1" ht="156.75" customHeight="1" thickBot="1" x14ac:dyDescent="0.3">
      <c r="B11" s="217"/>
      <c r="C11" s="34" t="s">
        <v>26</v>
      </c>
      <c r="D11" s="35" t="s">
        <v>27</v>
      </c>
      <c r="E11" s="60" t="s">
        <v>89</v>
      </c>
      <c r="F11" s="61" t="s">
        <v>94</v>
      </c>
      <c r="G11" s="62" t="s">
        <v>93</v>
      </c>
      <c r="H11" s="63" t="s">
        <v>97</v>
      </c>
      <c r="I11" s="94" t="s">
        <v>132</v>
      </c>
      <c r="J11" s="63" t="s">
        <v>38</v>
      </c>
      <c r="K11" s="61" t="s">
        <v>92</v>
      </c>
      <c r="L11" s="61" t="s">
        <v>37</v>
      </c>
      <c r="M11" s="64">
        <v>45147</v>
      </c>
      <c r="N11" s="64">
        <v>45196</v>
      </c>
      <c r="O11" s="104">
        <v>45747</v>
      </c>
      <c r="P11" s="65" t="s">
        <v>98</v>
      </c>
      <c r="Q11" s="66">
        <f>R11/0.75</f>
        <v>285333333.33333331</v>
      </c>
      <c r="R11" s="67">
        <v>214000000</v>
      </c>
      <c r="S11" s="66">
        <f t="shared" si="1"/>
        <v>71333333.333333313</v>
      </c>
      <c r="T11" s="68" t="s">
        <v>35</v>
      </c>
      <c r="U11" s="69" t="s">
        <v>63</v>
      </c>
      <c r="V11" s="69" t="s">
        <v>63</v>
      </c>
      <c r="W11" s="69" t="s">
        <v>63</v>
      </c>
      <c r="X11" s="69" t="s">
        <v>63</v>
      </c>
      <c r="Y11" s="69" t="s">
        <v>63</v>
      </c>
      <c r="Z11" s="70" t="s">
        <v>63</v>
      </c>
    </row>
    <row r="12" spans="2:26" ht="127.5" customHeight="1" x14ac:dyDescent="0.25">
      <c r="B12" s="217"/>
      <c r="C12" s="227" t="s">
        <v>28</v>
      </c>
      <c r="D12" s="231" t="s">
        <v>29</v>
      </c>
      <c r="E12" s="74" t="s">
        <v>177</v>
      </c>
      <c r="F12" s="33" t="s">
        <v>178</v>
      </c>
      <c r="G12" s="75" t="s">
        <v>46</v>
      </c>
      <c r="H12" s="33" t="s">
        <v>104</v>
      </c>
      <c r="I12" s="33" t="s">
        <v>105</v>
      </c>
      <c r="J12" s="33" t="s">
        <v>106</v>
      </c>
      <c r="K12" s="28" t="s">
        <v>36</v>
      </c>
      <c r="L12" s="28" t="s">
        <v>107</v>
      </c>
      <c r="M12" s="30">
        <v>45672</v>
      </c>
      <c r="N12" s="30">
        <v>45672</v>
      </c>
      <c r="O12" s="30">
        <v>45838</v>
      </c>
      <c r="P12" s="31" t="s">
        <v>108</v>
      </c>
      <c r="Q12" s="27">
        <f>R12/0.4</f>
        <v>150000000</v>
      </c>
      <c r="R12" s="27">
        <v>60000000</v>
      </c>
      <c r="S12" s="27">
        <f t="shared" ref="S12" si="3">Q12-R12</f>
        <v>90000000</v>
      </c>
      <c r="T12" s="76" t="s">
        <v>35</v>
      </c>
      <c r="U12" s="28" t="s">
        <v>63</v>
      </c>
      <c r="V12" s="28" t="s">
        <v>63</v>
      </c>
      <c r="W12" s="28" t="s">
        <v>63</v>
      </c>
      <c r="X12" s="28" t="s">
        <v>63</v>
      </c>
      <c r="Y12" s="28" t="s">
        <v>63</v>
      </c>
      <c r="Z12" s="131" t="s">
        <v>63</v>
      </c>
    </row>
    <row r="13" spans="2:26" ht="360" x14ac:dyDescent="0.25">
      <c r="B13" s="217"/>
      <c r="C13" s="226"/>
      <c r="D13" s="232"/>
      <c r="E13" s="71" t="s">
        <v>70</v>
      </c>
      <c r="F13" s="52" t="s">
        <v>80</v>
      </c>
      <c r="G13" s="72" t="s">
        <v>68</v>
      </c>
      <c r="H13" s="52" t="s">
        <v>67</v>
      </c>
      <c r="I13" s="93" t="s">
        <v>133</v>
      </c>
      <c r="J13" s="52" t="s">
        <v>38</v>
      </c>
      <c r="K13" s="49" t="s">
        <v>69</v>
      </c>
      <c r="L13" s="49" t="s">
        <v>47</v>
      </c>
      <c r="M13" s="53">
        <v>45140</v>
      </c>
      <c r="N13" s="53">
        <v>45196</v>
      </c>
      <c r="O13" s="105">
        <v>45747</v>
      </c>
      <c r="P13" s="73" t="s">
        <v>74</v>
      </c>
      <c r="Q13" s="45">
        <v>427000000</v>
      </c>
      <c r="R13" s="45">
        <v>427000000</v>
      </c>
      <c r="S13" s="45">
        <v>0</v>
      </c>
      <c r="T13" s="57" t="s">
        <v>35</v>
      </c>
      <c r="U13" s="46" t="s">
        <v>63</v>
      </c>
      <c r="V13" s="46" t="s">
        <v>63</v>
      </c>
      <c r="W13" s="46" t="s">
        <v>63</v>
      </c>
      <c r="X13" s="46" t="s">
        <v>63</v>
      </c>
      <c r="Y13" s="46" t="s">
        <v>63</v>
      </c>
      <c r="Z13" s="47" t="s">
        <v>63</v>
      </c>
    </row>
    <row r="14" spans="2:26" ht="75" x14ac:dyDescent="0.25">
      <c r="B14" s="217"/>
      <c r="C14" s="226"/>
      <c r="D14" s="232"/>
      <c r="E14" s="173" t="s">
        <v>109</v>
      </c>
      <c r="F14" s="174" t="s">
        <v>110</v>
      </c>
      <c r="G14" s="175" t="s">
        <v>40</v>
      </c>
      <c r="H14" s="174" t="s">
        <v>111</v>
      </c>
      <c r="I14" s="174" t="s">
        <v>112</v>
      </c>
      <c r="J14" s="174" t="s">
        <v>53</v>
      </c>
      <c r="K14" s="176" t="s">
        <v>36</v>
      </c>
      <c r="L14" s="176" t="s">
        <v>47</v>
      </c>
      <c r="M14" s="177">
        <v>45427</v>
      </c>
      <c r="N14" s="177">
        <v>45441</v>
      </c>
      <c r="O14" s="144">
        <v>45716</v>
      </c>
      <c r="P14" s="178" t="s">
        <v>113</v>
      </c>
      <c r="Q14" s="179">
        <f>R14</f>
        <v>100000000</v>
      </c>
      <c r="R14" s="180">
        <v>100000000</v>
      </c>
      <c r="S14" s="179">
        <f t="shared" ref="S14:S15" si="4">Q14-R14</f>
        <v>0</v>
      </c>
      <c r="T14" s="181" t="s">
        <v>35</v>
      </c>
      <c r="U14" s="182" t="s">
        <v>63</v>
      </c>
      <c r="V14" s="182" t="s">
        <v>63</v>
      </c>
      <c r="W14" s="182" t="s">
        <v>63</v>
      </c>
      <c r="X14" s="182" t="s">
        <v>63</v>
      </c>
      <c r="Y14" s="182" t="s">
        <v>63</v>
      </c>
      <c r="Z14" s="183" t="s">
        <v>63</v>
      </c>
    </row>
    <row r="15" spans="2:26" ht="45" x14ac:dyDescent="0.25">
      <c r="B15" s="217"/>
      <c r="C15" s="226"/>
      <c r="D15" s="232"/>
      <c r="E15" s="173" t="s">
        <v>114</v>
      </c>
      <c r="F15" s="174" t="s">
        <v>115</v>
      </c>
      <c r="G15" s="175" t="s">
        <v>116</v>
      </c>
      <c r="H15" s="174" t="s">
        <v>146</v>
      </c>
      <c r="I15" s="174" t="s">
        <v>147</v>
      </c>
      <c r="J15" s="174" t="s">
        <v>38</v>
      </c>
      <c r="K15" s="176" t="s">
        <v>36</v>
      </c>
      <c r="L15" s="176" t="s">
        <v>47</v>
      </c>
      <c r="M15" s="184">
        <v>45546</v>
      </c>
      <c r="N15" s="184">
        <v>45560</v>
      </c>
      <c r="O15" s="184">
        <v>45777</v>
      </c>
      <c r="P15" s="178">
        <v>0.85</v>
      </c>
      <c r="Q15" s="180">
        <f>R15/0.85</f>
        <v>70588235.294117644</v>
      </c>
      <c r="R15" s="180">
        <v>60000000</v>
      </c>
      <c r="S15" s="179">
        <f t="shared" si="4"/>
        <v>10588235.294117644</v>
      </c>
      <c r="T15" s="181" t="s">
        <v>35</v>
      </c>
      <c r="U15" s="182" t="s">
        <v>63</v>
      </c>
      <c r="V15" s="182" t="s">
        <v>63</v>
      </c>
      <c r="W15" s="182" t="s">
        <v>63</v>
      </c>
      <c r="X15" s="182" t="s">
        <v>63</v>
      </c>
      <c r="Y15" s="182" t="s">
        <v>63</v>
      </c>
      <c r="Z15" s="183" t="s">
        <v>63</v>
      </c>
    </row>
    <row r="16" spans="2:26" ht="165" x14ac:dyDescent="0.25">
      <c r="B16" s="217"/>
      <c r="C16" s="226"/>
      <c r="D16" s="232"/>
      <c r="E16" s="71" t="s">
        <v>71</v>
      </c>
      <c r="F16" s="52" t="s">
        <v>81</v>
      </c>
      <c r="G16" s="72" t="s">
        <v>66</v>
      </c>
      <c r="H16" s="52" t="s">
        <v>75</v>
      </c>
      <c r="I16" s="93" t="s">
        <v>134</v>
      </c>
      <c r="J16" s="52" t="s">
        <v>38</v>
      </c>
      <c r="K16" s="49" t="s">
        <v>76</v>
      </c>
      <c r="L16" s="49" t="s">
        <v>47</v>
      </c>
      <c r="M16" s="53">
        <v>45140</v>
      </c>
      <c r="N16" s="53">
        <v>45196</v>
      </c>
      <c r="O16" s="105">
        <v>45747</v>
      </c>
      <c r="P16" s="73" t="s">
        <v>77</v>
      </c>
      <c r="Q16" s="45">
        <v>33000000</v>
      </c>
      <c r="R16" s="45">
        <v>33000000</v>
      </c>
      <c r="S16" s="45">
        <v>0</v>
      </c>
      <c r="T16" s="57" t="s">
        <v>35</v>
      </c>
      <c r="U16" s="46" t="s">
        <v>63</v>
      </c>
      <c r="V16" s="46" t="s">
        <v>63</v>
      </c>
      <c r="W16" s="46" t="s">
        <v>63</v>
      </c>
      <c r="X16" s="46" t="s">
        <v>63</v>
      </c>
      <c r="Y16" s="46" t="s">
        <v>63</v>
      </c>
      <c r="Z16" s="47" t="s">
        <v>63</v>
      </c>
    </row>
    <row r="17" spans="2:65" ht="138.75" customHeight="1" x14ac:dyDescent="0.25">
      <c r="B17" s="217"/>
      <c r="C17" s="226"/>
      <c r="D17" s="232"/>
      <c r="E17" s="77" t="s">
        <v>72</v>
      </c>
      <c r="F17" s="78" t="s">
        <v>82</v>
      </c>
      <c r="G17" s="39" t="s">
        <v>66</v>
      </c>
      <c r="H17" s="40" t="s">
        <v>78</v>
      </c>
      <c r="I17" s="95" t="s">
        <v>134</v>
      </c>
      <c r="J17" s="40" t="s">
        <v>38</v>
      </c>
      <c r="K17" s="38" t="s">
        <v>79</v>
      </c>
      <c r="L17" s="38" t="s">
        <v>47</v>
      </c>
      <c r="M17" s="41">
        <v>45140</v>
      </c>
      <c r="N17" s="41">
        <v>45196</v>
      </c>
      <c r="O17" s="105">
        <v>45747</v>
      </c>
      <c r="P17" s="79" t="s">
        <v>77</v>
      </c>
      <c r="Q17" s="43">
        <v>173000000</v>
      </c>
      <c r="R17" s="43">
        <v>173000000</v>
      </c>
      <c r="S17" s="42">
        <v>0</v>
      </c>
      <c r="T17" s="42" t="s">
        <v>35</v>
      </c>
      <c r="U17" s="44" t="s">
        <v>63</v>
      </c>
      <c r="V17" s="44" t="s">
        <v>63</v>
      </c>
      <c r="W17" s="44" t="s">
        <v>63</v>
      </c>
      <c r="X17" s="44" t="s">
        <v>63</v>
      </c>
      <c r="Y17" s="44" t="s">
        <v>63</v>
      </c>
      <c r="Z17" s="80" t="s">
        <v>63</v>
      </c>
    </row>
    <row r="18" spans="2:65" ht="72" customHeight="1" thickBot="1" x14ac:dyDescent="0.3">
      <c r="B18" s="217"/>
      <c r="C18" s="228"/>
      <c r="D18" s="233"/>
      <c r="E18" s="77" t="s">
        <v>175</v>
      </c>
      <c r="F18" s="40" t="s">
        <v>117</v>
      </c>
      <c r="G18" s="168" t="s">
        <v>66</v>
      </c>
      <c r="H18" s="40" t="s">
        <v>65</v>
      </c>
      <c r="I18" s="40" t="s">
        <v>118</v>
      </c>
      <c r="J18" s="40" t="s">
        <v>38</v>
      </c>
      <c r="K18" s="38" t="s">
        <v>102</v>
      </c>
      <c r="L18" s="38" t="s">
        <v>47</v>
      </c>
      <c r="M18" s="41">
        <v>45602</v>
      </c>
      <c r="N18" s="41">
        <v>45616</v>
      </c>
      <c r="O18" s="41">
        <v>45838</v>
      </c>
      <c r="P18" s="79" t="s">
        <v>52</v>
      </c>
      <c r="Q18" s="55">
        <v>400000000</v>
      </c>
      <c r="R18" s="55">
        <v>400000000</v>
      </c>
      <c r="S18" s="169">
        <v>0</v>
      </c>
      <c r="T18" s="170" t="s">
        <v>35</v>
      </c>
      <c r="U18" s="171" t="s">
        <v>63</v>
      </c>
      <c r="V18" s="171" t="s">
        <v>63</v>
      </c>
      <c r="W18" s="171" t="s">
        <v>63</v>
      </c>
      <c r="X18" s="171" t="s">
        <v>63</v>
      </c>
      <c r="Y18" s="171" t="s">
        <v>63</v>
      </c>
      <c r="Z18" s="172" t="s">
        <v>63</v>
      </c>
    </row>
    <row r="19" spans="2:65" s="36" customFormat="1" ht="290.25" customHeight="1" x14ac:dyDescent="0.25">
      <c r="B19" s="217"/>
      <c r="C19" s="218" t="s">
        <v>30</v>
      </c>
      <c r="D19" s="221" t="s">
        <v>41</v>
      </c>
      <c r="E19" s="155" t="s">
        <v>119</v>
      </c>
      <c r="F19" s="156" t="s">
        <v>120</v>
      </c>
      <c r="G19" s="157" t="s">
        <v>101</v>
      </c>
      <c r="H19" s="158" t="s">
        <v>121</v>
      </c>
      <c r="I19" s="158" t="s">
        <v>100</v>
      </c>
      <c r="J19" s="159" t="s">
        <v>148</v>
      </c>
      <c r="K19" s="160" t="s">
        <v>36</v>
      </c>
      <c r="L19" s="160" t="s">
        <v>37</v>
      </c>
      <c r="M19" s="161">
        <v>45602</v>
      </c>
      <c r="N19" s="161">
        <v>45616</v>
      </c>
      <c r="O19" s="162">
        <v>45807</v>
      </c>
      <c r="P19" s="163" t="s">
        <v>176</v>
      </c>
      <c r="Q19" s="164">
        <f>R19/0.55</f>
        <v>727272727.27272725</v>
      </c>
      <c r="R19" s="164">
        <v>400000000</v>
      </c>
      <c r="S19" s="151">
        <f>Q19-R19</f>
        <v>327272727.27272725</v>
      </c>
      <c r="T19" s="120" t="s">
        <v>35</v>
      </c>
      <c r="U19" s="160" t="s">
        <v>64</v>
      </c>
      <c r="V19" s="165">
        <v>2.5</v>
      </c>
      <c r="W19" s="160" t="s">
        <v>62</v>
      </c>
      <c r="X19" s="166" t="s">
        <v>63</v>
      </c>
      <c r="Y19" s="166" t="s">
        <v>63</v>
      </c>
      <c r="Z19" s="167" t="s">
        <v>61</v>
      </c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</row>
    <row r="20" spans="2:65" s="36" customFormat="1" ht="241.5" customHeight="1" x14ac:dyDescent="0.25">
      <c r="B20" s="217"/>
      <c r="C20" s="219"/>
      <c r="D20" s="222"/>
      <c r="E20" s="74" t="s">
        <v>153</v>
      </c>
      <c r="F20" s="29" t="s">
        <v>154</v>
      </c>
      <c r="G20" s="75" t="s">
        <v>155</v>
      </c>
      <c r="H20" s="33" t="s">
        <v>156</v>
      </c>
      <c r="I20" s="33" t="s">
        <v>157</v>
      </c>
      <c r="J20" s="33" t="s">
        <v>158</v>
      </c>
      <c r="K20" s="28" t="s">
        <v>36</v>
      </c>
      <c r="L20" s="28" t="s">
        <v>37</v>
      </c>
      <c r="M20" s="30">
        <v>45665</v>
      </c>
      <c r="N20" s="30">
        <v>45681</v>
      </c>
      <c r="O20" s="30">
        <v>46391</v>
      </c>
      <c r="P20" s="31">
        <v>0.95</v>
      </c>
      <c r="Q20" s="32">
        <f>R20/0.95</f>
        <v>52631578.947368421</v>
      </c>
      <c r="R20" s="32">
        <v>50000000</v>
      </c>
      <c r="S20" s="32">
        <f>Q20-R20</f>
        <v>2631578.9473684207</v>
      </c>
      <c r="T20" s="76" t="s">
        <v>35</v>
      </c>
      <c r="U20" s="28" t="s">
        <v>63</v>
      </c>
      <c r="V20" s="37" t="s">
        <v>63</v>
      </c>
      <c r="W20" s="28" t="s">
        <v>63</v>
      </c>
      <c r="X20" s="37" t="s">
        <v>63</v>
      </c>
      <c r="Y20" s="37" t="s">
        <v>63</v>
      </c>
      <c r="Z20" s="131" t="s">
        <v>63</v>
      </c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</row>
    <row r="21" spans="2:65" ht="228.2" customHeight="1" thickBot="1" x14ac:dyDescent="0.3">
      <c r="B21" s="217"/>
      <c r="C21" s="220"/>
      <c r="D21" s="223"/>
      <c r="E21" s="187" t="s">
        <v>73</v>
      </c>
      <c r="F21" s="188" t="s">
        <v>84</v>
      </c>
      <c r="G21" s="189" t="s">
        <v>83</v>
      </c>
      <c r="H21" s="188" t="s">
        <v>85</v>
      </c>
      <c r="I21" s="190" t="s">
        <v>135</v>
      </c>
      <c r="J21" s="188" t="s">
        <v>38</v>
      </c>
      <c r="K21" s="191" t="s">
        <v>86</v>
      </c>
      <c r="L21" s="191" t="s">
        <v>37</v>
      </c>
      <c r="M21" s="192">
        <v>45147</v>
      </c>
      <c r="N21" s="192">
        <v>45196</v>
      </c>
      <c r="O21" s="193">
        <v>45747</v>
      </c>
      <c r="P21" s="194">
        <v>0.85</v>
      </c>
      <c r="Q21" s="195">
        <f>R21/0.85</f>
        <v>743529411.7647059</v>
      </c>
      <c r="R21" s="195">
        <v>632000000</v>
      </c>
      <c r="S21" s="196">
        <f>Q21-R21</f>
        <v>111529411.7647059</v>
      </c>
      <c r="T21" s="197" t="s">
        <v>35</v>
      </c>
      <c r="U21" s="198" t="s">
        <v>63</v>
      </c>
      <c r="V21" s="198" t="s">
        <v>63</v>
      </c>
      <c r="W21" s="198" t="s">
        <v>63</v>
      </c>
      <c r="X21" s="198" t="s">
        <v>63</v>
      </c>
      <c r="Y21" s="198" t="s">
        <v>63</v>
      </c>
      <c r="Z21" s="199" t="s">
        <v>63</v>
      </c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</row>
    <row r="22" spans="2:65" ht="98.45" customHeight="1" x14ac:dyDescent="0.25">
      <c r="B22" s="217"/>
      <c r="C22" s="227" t="s">
        <v>31</v>
      </c>
      <c r="D22" s="229" t="s">
        <v>32</v>
      </c>
      <c r="E22" s="139" t="s">
        <v>150</v>
      </c>
      <c r="F22" s="140" t="s">
        <v>159</v>
      </c>
      <c r="G22" s="141" t="s">
        <v>160</v>
      </c>
      <c r="H22" s="142" t="s">
        <v>161</v>
      </c>
      <c r="I22" s="142" t="s">
        <v>162</v>
      </c>
      <c r="J22" s="142" t="s">
        <v>38</v>
      </c>
      <c r="K22" s="149" t="s">
        <v>36</v>
      </c>
      <c r="L22" s="149" t="s">
        <v>37</v>
      </c>
      <c r="M22" s="144">
        <v>45630</v>
      </c>
      <c r="N22" s="144">
        <v>45644</v>
      </c>
      <c r="O22" s="144">
        <v>45838</v>
      </c>
      <c r="P22" s="150" t="s">
        <v>169</v>
      </c>
      <c r="Q22" s="151">
        <v>80000000</v>
      </c>
      <c r="R22" s="151">
        <v>80000000</v>
      </c>
      <c r="S22" s="152">
        <v>0</v>
      </c>
      <c r="T22" s="153" t="s">
        <v>35</v>
      </c>
      <c r="U22" s="149" t="s">
        <v>163</v>
      </c>
      <c r="V22" s="149">
        <v>4</v>
      </c>
      <c r="W22" s="149" t="s">
        <v>167</v>
      </c>
      <c r="X22" s="149" t="s">
        <v>168</v>
      </c>
      <c r="Y22" s="149">
        <v>2023</v>
      </c>
      <c r="Z22" s="154" t="s">
        <v>170</v>
      </c>
    </row>
    <row r="23" spans="2:65" ht="60" x14ac:dyDescent="0.25">
      <c r="B23" s="217"/>
      <c r="C23" s="226"/>
      <c r="D23" s="224"/>
      <c r="E23" s="139" t="s">
        <v>126</v>
      </c>
      <c r="F23" s="140" t="s">
        <v>127</v>
      </c>
      <c r="G23" s="141" t="s">
        <v>128</v>
      </c>
      <c r="H23" s="142" t="s">
        <v>129</v>
      </c>
      <c r="I23" s="142" t="s">
        <v>130</v>
      </c>
      <c r="J23" s="142" t="s">
        <v>38</v>
      </c>
      <c r="K23" s="143" t="s">
        <v>36</v>
      </c>
      <c r="L23" s="143" t="s">
        <v>37</v>
      </c>
      <c r="M23" s="144">
        <v>45448</v>
      </c>
      <c r="N23" s="144">
        <v>45476</v>
      </c>
      <c r="O23" s="144">
        <v>46141</v>
      </c>
      <c r="P23" s="143" t="s">
        <v>125</v>
      </c>
      <c r="Q23" s="145">
        <f>R23/0.85</f>
        <v>176470588.23529413</v>
      </c>
      <c r="R23" s="145">
        <v>150000000</v>
      </c>
      <c r="S23" s="146">
        <f>Q23-R23</f>
        <v>26470588.235294133</v>
      </c>
      <c r="T23" s="147" t="s">
        <v>35</v>
      </c>
      <c r="U23" s="143" t="s">
        <v>63</v>
      </c>
      <c r="V23" s="143" t="s">
        <v>63</v>
      </c>
      <c r="W23" s="143" t="s">
        <v>63</v>
      </c>
      <c r="X23" s="143" t="s">
        <v>63</v>
      </c>
      <c r="Y23" s="143" t="s">
        <v>63</v>
      </c>
      <c r="Z23" s="148" t="s">
        <v>63</v>
      </c>
    </row>
    <row r="24" spans="2:65" ht="60.75" thickBot="1" x14ac:dyDescent="0.3">
      <c r="B24" s="217"/>
      <c r="C24" s="228"/>
      <c r="D24" s="230"/>
      <c r="E24" s="85" t="s">
        <v>122</v>
      </c>
      <c r="F24" s="86" t="s">
        <v>123</v>
      </c>
      <c r="G24" s="87" t="s">
        <v>39</v>
      </c>
      <c r="H24" s="88" t="s">
        <v>42</v>
      </c>
      <c r="I24" s="88" t="s">
        <v>124</v>
      </c>
      <c r="J24" s="88" t="s">
        <v>38</v>
      </c>
      <c r="K24" s="89" t="s">
        <v>36</v>
      </c>
      <c r="L24" s="90" t="s">
        <v>37</v>
      </c>
      <c r="M24" s="106">
        <v>45672</v>
      </c>
      <c r="N24" s="106">
        <v>45686</v>
      </c>
      <c r="O24" s="106">
        <v>45975</v>
      </c>
      <c r="P24" s="91" t="s">
        <v>125</v>
      </c>
      <c r="Q24" s="81">
        <f>R24/0.85</f>
        <v>588235294.11764705</v>
      </c>
      <c r="R24" s="81">
        <v>500000000</v>
      </c>
      <c r="S24" s="81">
        <f>Q24-R24</f>
        <v>88235294.117647052</v>
      </c>
      <c r="T24" s="92" t="s">
        <v>35</v>
      </c>
      <c r="U24" s="82" t="s">
        <v>63</v>
      </c>
      <c r="V24" s="82" t="s">
        <v>63</v>
      </c>
      <c r="W24" s="82" t="s">
        <v>63</v>
      </c>
      <c r="X24" s="82" t="s">
        <v>63</v>
      </c>
      <c r="Y24" s="82" t="s">
        <v>63</v>
      </c>
      <c r="Z24" s="83" t="s">
        <v>63</v>
      </c>
    </row>
    <row r="25" spans="2:65" ht="14.25" customHeight="1" x14ac:dyDescent="0.25">
      <c r="B25" s="24"/>
      <c r="C25" s="25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</row>
    <row r="26" spans="2:65" ht="18.75" x14ac:dyDescent="0.3">
      <c r="B26" s="23" t="s">
        <v>51</v>
      </c>
      <c r="R26" s="22"/>
    </row>
    <row r="27" spans="2:65" ht="149.25" customHeight="1" x14ac:dyDescent="0.25">
      <c r="B27" s="216" t="s">
        <v>50</v>
      </c>
      <c r="C27" s="216"/>
      <c r="D27" s="216"/>
      <c r="E27" s="216"/>
      <c r="F27" s="216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2:65" x14ac:dyDescent="0.25">
      <c r="B28" s="107"/>
    </row>
    <row r="30" spans="2:65" ht="15" customHeight="1" x14ac:dyDescent="0.25">
      <c r="B30" s="84"/>
      <c r="C30" s="138" t="s">
        <v>179</v>
      </c>
    </row>
  </sheetData>
  <autoFilter ref="B4:Z24" xr:uid="{00000000-0009-0000-0000-000000000000}">
    <filterColumn colId="1" showButton="0"/>
    <filterColumn colId="5" showButton="0"/>
    <filterColumn colId="15" showButton="0"/>
    <filterColumn colId="16" showButton="0"/>
  </autoFilter>
  <sortState xmlns:xlrd2="http://schemas.microsoft.com/office/spreadsheetml/2017/richdata2" ref="B6:T18">
    <sortCondition ref="D6:D18"/>
  </sortState>
  <mergeCells count="36">
    <mergeCell ref="U3:Z3"/>
    <mergeCell ref="B2:Z2"/>
    <mergeCell ref="U4:U5"/>
    <mergeCell ref="V4:V5"/>
    <mergeCell ref="W4:W5"/>
    <mergeCell ref="X4:X5"/>
    <mergeCell ref="Y4:Y5"/>
    <mergeCell ref="Z4:Z5"/>
    <mergeCell ref="N4:N5"/>
    <mergeCell ref="M4:M5"/>
    <mergeCell ref="F4:F5"/>
    <mergeCell ref="Q4:S4"/>
    <mergeCell ref="P4:P5"/>
    <mergeCell ref="B3:E3"/>
    <mergeCell ref="G3:K3"/>
    <mergeCell ref="L3:T3"/>
    <mergeCell ref="B27:F27"/>
    <mergeCell ref="B6:B24"/>
    <mergeCell ref="C19:C21"/>
    <mergeCell ref="D19:D21"/>
    <mergeCell ref="D6:D10"/>
    <mergeCell ref="C6:C10"/>
    <mergeCell ref="C22:C24"/>
    <mergeCell ref="D22:D24"/>
    <mergeCell ref="C12:C18"/>
    <mergeCell ref="D12:D18"/>
    <mergeCell ref="T4:T5"/>
    <mergeCell ref="O4:O5"/>
    <mergeCell ref="B4:B5"/>
    <mergeCell ref="C4:D4"/>
    <mergeCell ref="E4:E5"/>
    <mergeCell ref="G4:H4"/>
    <mergeCell ref="I4:I5"/>
    <mergeCell ref="J4:J5"/>
    <mergeCell ref="K4:K5"/>
    <mergeCell ref="L4:L5"/>
  </mergeCells>
  <dataValidations count="2">
    <dataValidation type="whole" operator="greaterThanOrEqual" allowBlank="1" showInputMessage="1" showErrorMessage="1" sqref="R14:R15 R17 R6:R11 R19:R23 Q25" xr:uid="{00000000-0002-0000-0000-000000000000}">
      <formula1>0</formula1>
    </dataValidation>
    <dataValidation type="decimal" operator="greaterThanOrEqual" allowBlank="1" showInputMessage="1" showErrorMessage="1" sqref="Q15" xr:uid="{D831CB20-27FB-4607-BE73-F4A450F0CD20}">
      <formula1>0</formula1>
    </dataValidation>
  </dataValidations>
  <pageMargins left="0.23622047244094491" right="0.23622047244094491" top="0.74803149606299213" bottom="0.74803149606299213" header="0.31496062992125984" footer="0.31496062992125984"/>
  <pageSetup paperSize="8" scale="4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1"/>
  <sheetViews>
    <sheetView zoomScale="110" zoomScaleNormal="11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ColWidth="0" defaultRowHeight="15" x14ac:dyDescent="0.25"/>
  <cols>
    <col min="1" max="1" width="2.5703125" style="14" customWidth="1"/>
    <col min="2" max="2" width="17.140625" style="14" customWidth="1"/>
    <col min="3" max="3" width="15.140625" style="14" bestFit="1" customWidth="1"/>
    <col min="4" max="4" width="10.140625" style="14" customWidth="1"/>
    <col min="5" max="5" width="168.7109375" style="14" customWidth="1"/>
    <col min="6" max="6" width="2.5703125" style="14" customWidth="1"/>
    <col min="7" max="16384" width="8.7109375" style="14" hidden="1"/>
  </cols>
  <sheetData>
    <row r="1" spans="1:6" ht="15.75" thickBot="1" x14ac:dyDescent="0.3"/>
    <row r="2" spans="1:6" s="15" customFormat="1" ht="34.5" customHeight="1" thickBot="1" x14ac:dyDescent="0.3">
      <c r="A2" s="14"/>
      <c r="B2" s="258" t="s">
        <v>44</v>
      </c>
      <c r="C2" s="259"/>
      <c r="D2" s="259"/>
      <c r="E2" s="260"/>
      <c r="F2" s="14"/>
    </row>
    <row r="3" spans="1:6" s="15" customFormat="1" ht="15.75" thickBot="1" x14ac:dyDescent="0.3">
      <c r="A3" s="14"/>
      <c r="B3" s="16" t="s">
        <v>43</v>
      </c>
      <c r="C3" s="17" t="s">
        <v>48</v>
      </c>
      <c r="D3" s="17" t="s">
        <v>49</v>
      </c>
      <c r="E3" s="17" t="s">
        <v>34</v>
      </c>
      <c r="F3" s="14"/>
    </row>
    <row r="4" spans="1:6" ht="15.75" thickBot="1" x14ac:dyDescent="0.3">
      <c r="B4" s="255" t="s">
        <v>137</v>
      </c>
      <c r="C4" s="256"/>
      <c r="D4" s="256"/>
      <c r="E4" s="257"/>
    </row>
    <row r="5" spans="1:6" ht="30.75" thickBot="1" x14ac:dyDescent="0.3">
      <c r="B5" s="97">
        <v>45320</v>
      </c>
      <c r="C5" s="98">
        <v>71</v>
      </c>
      <c r="D5" s="99" t="s">
        <v>28</v>
      </c>
      <c r="E5" s="100" t="s">
        <v>136</v>
      </c>
    </row>
    <row r="6" spans="1:6" ht="60.75" thickBot="1" x14ac:dyDescent="0.3">
      <c r="B6" s="96">
        <v>45408</v>
      </c>
      <c r="C6" s="101" t="s">
        <v>138</v>
      </c>
      <c r="D6" s="102" t="s">
        <v>24</v>
      </c>
      <c r="E6" s="128" t="s">
        <v>141</v>
      </c>
    </row>
    <row r="7" spans="1:6" ht="15.75" thickBot="1" x14ac:dyDescent="0.3">
      <c r="B7" s="124">
        <v>45491</v>
      </c>
      <c r="C7" s="125">
        <v>70</v>
      </c>
      <c r="D7" s="126" t="s">
        <v>28</v>
      </c>
      <c r="E7" s="108" t="s">
        <v>149</v>
      </c>
    </row>
    <row r="8" spans="1:6" ht="45" customHeight="1" thickBot="1" x14ac:dyDescent="0.3">
      <c r="B8" s="96">
        <v>45586</v>
      </c>
      <c r="C8" s="127">
        <v>80</v>
      </c>
      <c r="D8" s="123" t="s">
        <v>31</v>
      </c>
      <c r="E8" s="133" t="s">
        <v>171</v>
      </c>
    </row>
    <row r="9" spans="1:6" ht="30.75" thickBot="1" x14ac:dyDescent="0.3">
      <c r="B9" s="96">
        <v>45586</v>
      </c>
      <c r="C9" s="129">
        <v>74</v>
      </c>
      <c r="D9" s="130" t="s">
        <v>28</v>
      </c>
      <c r="E9" s="132" t="s">
        <v>174</v>
      </c>
    </row>
    <row r="10" spans="1:6" x14ac:dyDescent="0.25">
      <c r="B10" s="18"/>
      <c r="C10" s="18"/>
      <c r="D10" s="18"/>
    </row>
    <row r="11" spans="1:6" x14ac:dyDescent="0.25">
      <c r="B11" s="18"/>
      <c r="C11" s="18"/>
    </row>
  </sheetData>
  <autoFilter ref="B3:E5" xr:uid="{00000000-0009-0000-0000-000001000000}"/>
  <mergeCells count="2">
    <mergeCell ref="B4:E4"/>
    <mergeCell ref="B2:E2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Harmonogram výzev OPŽP</vt:lpstr>
      <vt:lpstr>Zdůvodnění</vt:lpstr>
      <vt:lpstr>'Harmonogram výzev OPŽP'!Názvy_tisku</vt:lpstr>
      <vt:lpstr>'Harmonogram výzev OPŽP'!Oblast_tisku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Morávková Lenka</dc:creator>
  <cp:lastModifiedBy>Vlastislav Sýkora</cp:lastModifiedBy>
  <cp:revision>7</cp:revision>
  <cp:lastPrinted>2024-01-05T08:58:37Z</cp:lastPrinted>
  <dcterms:created xsi:type="dcterms:W3CDTF">2016-08-30T13:12:28Z</dcterms:created>
  <dcterms:modified xsi:type="dcterms:W3CDTF">2025-02-12T14:02:38Z</dcterms:modified>
</cp:coreProperties>
</file>