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vsykora\AppData\Local\Microsoft\Windows\INetCache\Content.Outlook\60BBQ8NU\"/>
    </mc:Choice>
  </mc:AlternateContent>
  <xr:revisionPtr revIDLastSave="0" documentId="13_ncr:1_{606FA766-AFF0-4088-9A73-C738DEA9BFB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OPŽP'!$B$4:$Z$36</definedName>
    <definedName name="_xlnm.Print_Titles" localSheetId="0">'Harmonogram výzev OPŽP'!$3:$5</definedName>
    <definedName name="_xlnm.Print_Area" localSheetId="0">'Harmonogram výzev OPŽP'!$1:$42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Q15" i="1"/>
  <c r="S15" i="1" s="1"/>
  <c r="S34" i="1"/>
  <c r="Q11" i="1"/>
  <c r="S11" i="1" s="1"/>
  <c r="Q10" i="1"/>
  <c r="S10" i="1" s="1"/>
  <c r="Q32" i="1"/>
  <c r="S32" i="1" s="1"/>
  <c r="Q27" i="1"/>
  <c r="S27" i="1" s="1"/>
  <c r="Q21" i="1"/>
  <c r="S21" i="1" s="1"/>
  <c r="Q19" i="1"/>
  <c r="S19" i="1" s="1"/>
  <c r="Q17" i="1"/>
  <c r="S17" i="1" s="1"/>
  <c r="Q14" i="1"/>
  <c r="S14" i="1" s="1"/>
  <c r="Q13" i="1"/>
  <c r="S13" i="1" s="1"/>
  <c r="Q25" i="1" l="1"/>
  <c r="S25" i="1" s="1"/>
  <c r="Q9" i="1"/>
  <c r="S9" i="1" s="1"/>
  <c r="Q8" i="1"/>
  <c r="S8" i="1" s="1"/>
  <c r="Q35" i="1" l="1"/>
  <c r="S35" i="1" s="1"/>
  <c r="Q36" i="1"/>
  <c r="S36" i="1" s="1"/>
  <c r="Q7" i="1" l="1"/>
  <c r="S7" i="1" s="1"/>
  <c r="Q12" i="1" l="1"/>
  <c r="S12" i="1" s="1"/>
  <c r="Q6" i="1" l="1"/>
  <c r="S6" i="1" s="1"/>
  <c r="S26" i="1" l="1"/>
</calcChain>
</file>

<file path=xl/sharedStrings.xml><?xml version="1.0" encoding="utf-8"?>
<sst xmlns="http://schemas.openxmlformats.org/spreadsheetml/2006/main" count="542" uniqueCount="239">
  <si>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</si>
  <si>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</si>
  <si>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</si>
  <si>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</si>
  <si>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</si>
  <si>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</si>
  <si>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</si>
  <si>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</si>
  <si>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</si>
  <si>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</si>
  <si>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</si>
  <si>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</si>
  <si>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</si>
  <si>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</si>
  <si>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</si>
  <si>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</si>
  <si>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</si>
  <si>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</si>
  <si>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</si>
  <si>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</si>
  <si>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</si>
  <si>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</si>
  <si>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</si>
  <si>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</si>
  <si>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</si>
  <si>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</si>
  <si>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</si>
  <si>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</si>
  <si>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</si>
  <si>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</si>
  <si>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</si>
  <si>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</si>
  <si>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</si>
  <si>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</si>
  <si>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</si>
  <si>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</si>
  <si>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</si>
  <si>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1.6.8</t>
  </si>
  <si>
    <t>Podpora přechodu na oběhové hospodářství účinně využívající zdroje</t>
  </si>
  <si>
    <t>Odstranění rizik kontaminace ohrožující lidské zdraví, vodní zdroje nebo ekosystémy a rekultivace starých skládek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</si>
  <si>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</si>
  <si>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</si>
  <si>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</si>
  <si>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</si>
  <si>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</si>
  <si>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</si>
  <si>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</si>
  <si>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</si>
  <si>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</si>
  <si>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</si>
  <si>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</si>
  <si>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</si>
  <si>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</si>
  <si>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</si>
  <si>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</si>
  <si>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</si>
  <si>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</si>
  <si>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>N/R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</si>
  <si>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</si>
  <si>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</si>
  <si>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</si>
  <si>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</si>
  <si>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</si>
  <si>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</si>
  <si>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</si>
  <si>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</si>
  <si>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</si>
  <si>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</si>
  <si>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</si>
  <si>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</si>
  <si>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</si>
  <si>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</si>
  <si>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</si>
  <si>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</si>
  <si>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</si>
  <si>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</si>
  <si>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</si>
  <si>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</si>
  <si>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</si>
  <si>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</si>
  <si>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</si>
  <si>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</si>
  <si>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</si>
  <si>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</si>
  <si>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</si>
  <si>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</si>
  <si>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</si>
  <si>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</si>
  <si>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</si>
  <si>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</si>
  <si>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</si>
  <si>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</si>
  <si>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</si>
  <si>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Méně rozvinuté regiony**</t>
  </si>
  <si>
    <t>Přechodové regiony**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</si>
  <si>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</si>
  <si>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</si>
  <si>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</si>
  <si>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</si>
  <si>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</si>
  <si>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</si>
  <si>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</si>
  <si>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</si>
  <si>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</si>
  <si>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</si>
  <si>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</si>
  <si>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</si>
  <si>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</si>
  <si>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</si>
  <si>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</si>
  <si>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</si>
  <si>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</si>
  <si>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</si>
  <si>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</si>
  <si>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</si>
  <si>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</si>
  <si>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</si>
  <si>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</si>
  <si>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</si>
  <si>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</si>
  <si>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</si>
  <si>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</si>
  <si>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>080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</si>
  <si>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</si>
  <si>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</si>
  <si>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</si>
  <si>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</si>
  <si>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</si>
  <si>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</si>
  <si>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</si>
  <si>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</si>
  <si>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</si>
  <si>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</si>
  <si>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OP TAK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</si>
  <si>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</si>
  <si>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</si>
  <si>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70 % - 100%</t>
  </si>
  <si>
    <t>V případě podpory modernizace MVE je možné rovněž žádat o zprůchodnění migračních překážek pro živočichy.</t>
  </si>
  <si>
    <t>073</t>
  </si>
  <si>
    <t>082</t>
  </si>
  <si>
    <t>MŽP_82. Výzva, SC 1.3, opatření 1.3.1, kolová</t>
  </si>
  <si>
    <t>výzva vyhlášená v předešlých letech, která pokračuje do roku 2025, příp. dále</t>
  </si>
  <si>
    <t xml:space="preserve">MŽP_83. výzva, SC 1.3, opatření 1.3.1, průběžná </t>
  </si>
  <si>
    <t xml:space="preserve">v rámci 1.3.1:  
• Aktivita 1.3.1.3 Úprava lesních porostů směrem k přirozené struktuře a druhové skladbě za účelem posílení jejich stability
</t>
  </si>
  <si>
    <t xml:space="preserve">MŽP_84. výzva, SC 1.3, opatření 1.3.1, průběžná </t>
  </si>
  <si>
    <t>v rámci 1.3.1:
•	Aktivita 1.3.1.4 Zakládání a obnova veřejné sídelní zeleně</t>
  </si>
  <si>
    <t xml:space="preserve">MŽP_85 výzva, SC 1.3, opatření 1.3.2, průběžná </t>
  </si>
  <si>
    <t>1.3.2</t>
  </si>
  <si>
    <t>Zpracování studií a plánů (studie systémů sídelní zeleně, územní studie krajiny, plán územního systému ekologické stability)</t>
  </si>
  <si>
    <t>v rámci 1.3.2:
•	plány ÚSES (mimo území CHKO a NP a jejich OP),
•	studie systému sídelní zeleně,
•	územní studie krajiny.</t>
  </si>
  <si>
    <t>Plány ÚSES
•	obce s rozšířenou působností
•	újezdní úřady
Studie systému sídelní zeleně
•	obce 
•	městské části hlavního města Prahy
Územní studie krajiny 
•	obce s rozšířenou působností</t>
  </si>
  <si>
    <t>Celá ČR mimo území zasažených těžbou uhlí v Karlovarském, Moravskoslezském a Ústeckém kraji</t>
  </si>
  <si>
    <t xml:space="preserve">MŽP_86. výzva, SC 1.3, opatření 1.3.4, průběžná </t>
  </si>
  <si>
    <t>1.3.4</t>
  </si>
  <si>
    <t>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</si>
  <si>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MŽP_87. výzva, SC 1.3, opatření 1.3.5, průběžná </t>
  </si>
  <si>
    <t>1.3.5</t>
  </si>
  <si>
    <t>Podpora preventivních opatření proti povodním a suchu, zejména budování, rozšíření, zkvalitnění a obnova monitorovacích, předpovědních, hlásných, výstražných a varovných systémů; zpracování digitálních povodňových plánů, zpracování analýzy odtokových poměrů</t>
  </si>
  <si>
    <t>•	budování a rozšíření varovných a výstražných systémů v rámci hlásné povodňové služby na lokální úrovni, 
•	pořízení nových varovných systémů, a to místo stávajících varovných systémů, které nevyhovují aktuálním požadavkům stanoveným Hasičským záchranným sborem ČR (upgrade varovných systémů),
•	tvorba digitálních povodňových plánů v území, kde dosud neexistují, nebo pro subjekty, které si dosud digitální povodňový plán nepořídily (např. obce, města, obce s rozšířenou působností, kraje),
•	tvorba aktivního harmonogramu činností povodňových komisí,
•	generel odtokových poměrů urbanizovaného povodí,
•	plán odvádění extrémních srážek v urbanizovaném území,
•	zpracování podkladů pro stanovení záplavových území (ZÚ),
•	zpracování podkladů pro vymezení území ohroženého zvláštní povodní pro vodní díla III. a IV. kategorie z hlediska technickobezpečnostního dohledu.</t>
  </si>
  <si>
    <t>•	obce
•	městské části hl. města Prahy
•	kraje
•	příspěvkové organizace zřízené OSS a ÚSC
•	organizační složky státu
•	státní podniky</t>
  </si>
  <si>
    <t xml:space="preserve">85 % - 50 %
</t>
  </si>
  <si>
    <t xml:space="preserve">MŽP_88. výzva, SC 1.3, opatření 1.3.5, průběžná </t>
  </si>
  <si>
    <t>•	budování a modernizace komplexního systému předpovědní služby zahrnující budování a modernizaci měřicích sítí, infrastruktury a nástrojů systémů včasné výstrahy na celostátní úrovni.</t>
  </si>
  <si>
    <t>•	příspěvkové organizace zřízené OSS 
•	státní podniky</t>
  </si>
  <si>
    <t xml:space="preserve">100 % - 85 %
</t>
  </si>
  <si>
    <t xml:space="preserve">MŽP_89. výzva, SC 1.3, opatření 1.3.8, průběžná </t>
  </si>
  <si>
    <t>1.3.8</t>
  </si>
  <si>
    <t>Obnova stability svahů, stabilizace a sanace extrémních svahových nestabilit vzniklých v důsledku přírodních jevů</t>
  </si>
  <si>
    <t>• stabilizování a sanace svahových nestabilit ohrožujících zdraví, majetek a bezpečnost, které jsou evidovány a kategorizovány v „Registru svahových nestabilit“,
• stabilizování a sanace skalních řícení ohrožujících zdraví, majetek a bezpečnost, která jsou evidována a kategorizována v „Registru svahových nestabilit“.</t>
  </si>
  <si>
    <t xml:space="preserve">80 %
</t>
  </si>
  <si>
    <t xml:space="preserve">MŽP_90. výzva, SC 1.6, opatření 1.6.1, průběžná </t>
  </si>
  <si>
    <t>1.6.1</t>
  </si>
  <si>
    <t>Podpora přírodních stanovišť a druhů a péče o nejcennější části přírody a krajiny</t>
  </si>
  <si>
    <t>Aktivita 1.6.1.1 Péče o přírodní stanoviště a druhy, opatření na podporu ohrožených druhů
•	Podaktivita 1.6.1.1.1 Péče o přírodní stanoviště a druhy, opatření na podporu ohrožených druhů
Aktivita 1.6.1.2 Péče o chráněná území (přírodní dědictví) 
Aktivita 1.6.1.3 Omezení šíření invazních nepůvodních a expanzivních druhů</t>
  </si>
  <si>
    <t>dle PrŽaP - s výjimkou správ národních parků a Správy jeskyní ČR a AOPK ČR</t>
  </si>
  <si>
    <t xml:space="preserve">Aktivita 1.6.1.1 - 90 % 
Aktivita 1.6.1.2 -  90 % 
Aktivita 1.6.1.3 - 80 - 85 % </t>
  </si>
  <si>
    <t xml:space="preserve">MŽP_91. výzva, SC 1.6, opatření 1.6.1, průběžná </t>
  </si>
  <si>
    <t>Aktivita 1.6.1.2 Péče o chráněná území (přírodní dědictví) 
Aktivita 1.6.1.5 Návštěvnická infrastruktura sloužící k usměrnění návštěvníků v chráněných územích a zvýšení povědomí o problematice ochrany přírody</t>
  </si>
  <si>
    <t>Rezortní organizace ochrany přírody MŽP (Agentura ochrany přírody a krajiny ČR, správy národních parků, Správa jeskyní ČR)</t>
  </si>
  <si>
    <t>NP, CHKO, NPR, NPP, PP, PR a lokality soustavy Natura 2000, včetně ochranného pásma</t>
  </si>
  <si>
    <t xml:space="preserve">MŽP_92. výzva, SC 1.6, opatření 1.6.1, průběžná </t>
  </si>
  <si>
    <t xml:space="preserve">Aktivita 1.6.1.1 Péče o přírodní stanoviště a druhy, opatření na podporu ohrožených druhů
•	Podaktivita 1.6.1.1.2 Předcházení, minimalizace a náprava škod způsobených vybranými zvláště chráněnými druhy živočichů </t>
  </si>
  <si>
    <t xml:space="preserve">•	subjekty činné v odvětví zemědělské prvovýroby bez ohledu na právní formu v případě financování v režimu Nařízení 1408/2013 – podpora de minimis
•	žadatelé dle kap. D.6.1.2 PrŽaP v případě financování mimo režim veřejné podpory </t>
  </si>
  <si>
    <t xml:space="preserve">MŽP_93. výzva, SC 1.6, opatření 1.6.1, průběžná 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</si>
  <si>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subjekty činné v odvětví zemědělské prvovýroby, které naplňují definici malého nebo středního podniku bez ohledu na právní formu</t>
    </r>
  </si>
  <si>
    <t>max. 100%</t>
  </si>
  <si>
    <t xml:space="preserve">MŽP_94. výzva, SC 1.6, opatření 1.6.3, průběžná </t>
  </si>
  <si>
    <t>1.6.3</t>
  </si>
  <si>
    <t>Modernizace a rozvoj záchranných stanic a záchranných center CITES pro ohrožené druhy živočichů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</si>
  <si>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  <charset val="238"/>
        <scheme val="minor"/>
      </rPr>
      <t>modernizace či rozšíření stávajícího záchranného centra CITES.</t>
    </r>
  </si>
  <si>
    <t>• 	subjekty, které mají povolení k provozování záchranného centra CITES ve smyslu § 29 zákona č. 100/2004 Sb., o obchodování s ohroženými druhy živočichů a rostlin</t>
  </si>
  <si>
    <t>MŽP_95. výzva, SC 1.6, opatření 1.6.5 průběžná</t>
  </si>
  <si>
    <t>1.6.5</t>
  </si>
  <si>
    <t>Pořízení a modernizace systémů pro posuzování a vyhodnocení úrovně znečištění ovzduší a souvisejících meteorologických aspektů a pořízení a modernizace systémů pro archivaci a zpracování údajů o znečišťování ovzduší</t>
  </si>
  <si>
    <t xml:space="preserve">•	Výstavba a obnova systémů sledování kvality ovzduší a souvisejících meteorologických aspektů.
•	Pořízení a aktualizace systémů určených pro hodnocení kvality ovzduší a posouzení dopadů opatření ke zlepšení kvality ovzduší.
•	Podpora obnovy a rozvoje systémů pro archivaci a zpracování údajů o zdrojích znečišťování ovzduší (emisních dat). </t>
  </si>
  <si>
    <t xml:space="preserve">
•	 Český hydrometeorologický ústav, příspěvková organizace</t>
  </si>
  <si>
    <t>096</t>
  </si>
  <si>
    <t>097</t>
  </si>
  <si>
    <t>MŽP_96. výzva, SC 1.1, opatření 1.1.2, průběžná pro MRR</t>
  </si>
  <si>
    <t>1.1.2</t>
  </si>
  <si>
    <t>Snížení energetické náročnosti/zvýšení účinnosti technologických procesů</t>
  </si>
  <si>
    <t>•	Snížení energetické náročnosti/zvýšení energetické účinnosti gastro provozů (např. školských, sociálních, či zdravotnických zařízení). 
•	Snížení energetické náročnosti/zvýšení energetické účinnosti provozu prádelen (např. sociálních, či zdravotnických zařízení).
•	Projekty na snížení energetické náročnosti/zvýšení energetické účinnosti u dalších technologických zařízení ve veřejných budovách a infrastruktuře.</t>
  </si>
  <si>
    <t>Vybrané méně rozvinuté regiony:
• Severovýchod – Pardubický, Liberecký a Královéhradecký kraj
• Střední Morava – Olomoucký a Zlínský kraj</t>
  </si>
  <si>
    <t xml:space="preserve">
OPST
</t>
  </si>
  <si>
    <t>MŽP_97. výzva, SC 1.1, opatření 1.1.2, průběžná pro PR</t>
  </si>
  <si>
    <t>max. 40 %</t>
  </si>
  <si>
    <t xml:space="preserve">max. 40 % </t>
  </si>
  <si>
    <t>MŽP_98. výzva, SC 1.6, opatření 1.6.6, průběžná</t>
  </si>
  <si>
    <t>1.6.6</t>
  </si>
  <si>
    <t>Pořízení a náhrada monitorovacích systémů pro kontinuální měření emisí znečišťujících látek včetně pořízení on-line systémů k jejich prezentaci</t>
  </si>
  <si>
    <t>max 85 %</t>
  </si>
  <si>
    <t>KVK, ULK, MSK</t>
  </si>
  <si>
    <t>94,95,96</t>
  </si>
  <si>
    <t>Podpora ucelených projektů vedoucích ke snížení konečné spotřeby energie a úspoře primární energie z neobnovitelných zdrojů na technologických zařízeních ve veřejných budovách a infrastruktuře pro uhelné regiony.</t>
  </si>
  <si>
    <t>Míra podpory dle PrŽaP21+/výzvy</t>
  </si>
  <si>
    <t xml:space="preserve">N/R
</t>
  </si>
  <si>
    <t>•	Pořízení monitorovacích systémů pro kontinuální měření emisí. 
•	Pořízení systémů pro on-line prezentaci výstupů z kontinuálního měření emisí.</t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</si>
  <si>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70 % - 75 %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</si>
  <si>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 xml:space="preserve"> Max 85%  s výjimkami dle textu výzvy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</si>
  <si>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823 529 412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</si>
  <si>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700 000 000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</si>
  <si>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123 529 412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</si>
  <si>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t>Rok 2025</t>
  </si>
  <si>
    <t xml:space="preserve">Změna spočívá ve snížení plánované alokace výzvy. Snížení alokace předmětné výzvy z 800 mil. Kč na 700 mil Kč je z důvodu potřeby vytvořit rezervu pro financování významných projektů ze stejného specifického cíle 1.3 (téma klima-voda), konkrétně z opatření 1.3.5 (Podpora preventivních opatření proti povodním a suchu), které byly schváleny k financování a nejsou pokryty celkovou alokací stanovenou pro opatření 1.3.5. 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</si>
  <si>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</si>
  <si>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</si>
  <si>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</si>
  <si>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</si>
  <si>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</si>
  <si>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</si>
  <si>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</si>
  <si>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</si>
  <si>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</si>
  <si>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</si>
  <si>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</si>
  <si>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</si>
  <si>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</si>
  <si>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098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</si>
  <si>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26.6.2025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</si>
</sst>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1"/>
      <charset val="2"/>
      <scheme val="minor"/>
    </font>
    <font>
      <strike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0" fontId="17" fillId="8" borderId="0" xfId="0" applyFont="1" applyFill="1"/>
    <xf numFmtId="0" fontId="18" fillId="9" borderId="19" xfId="0" applyFont="1" applyFill="1" applyBorder="1" applyAlignment="1">
      <alignment horizontal="center"/>
    </xf>
    <xf numFmtId="0" fontId="18" fillId="9" borderId="18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16" fillId="0" borderId="0" xfId="0" applyFont="1"/>
    <xf numFmtId="0" fontId="19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9" fontId="21" fillId="0" borderId="25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3" fillId="8" borderId="0" xfId="0" applyFont="1" applyFill="1" applyAlignment="1">
      <alignment wrapText="1"/>
    </xf>
    <xf numFmtId="0" fontId="19" fillId="13" borderId="12" xfId="0" applyFont="1" applyFill="1" applyBorder="1" applyAlignment="1">
      <alignment horizontal="center" vertical="center" wrapText="1"/>
    </xf>
    <xf numFmtId="49" fontId="19" fillId="13" borderId="12" xfId="0" applyNumberFormat="1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vertical="center" wrapText="1"/>
    </xf>
    <xf numFmtId="14" fontId="19" fillId="13" borderId="12" xfId="0" applyNumberFormat="1" applyFont="1" applyFill="1" applyBorder="1" applyAlignment="1">
      <alignment horizontal="center" vertical="center" wrapText="1"/>
    </xf>
    <xf numFmtId="3" fontId="24" fillId="13" borderId="12" xfId="0" applyNumberFormat="1" applyFont="1" applyFill="1" applyBorder="1" applyAlignment="1">
      <alignment horizontal="center" vertical="center" wrapText="1"/>
    </xf>
    <xf numFmtId="3" fontId="19" fillId="13" borderId="12" xfId="0" applyNumberFormat="1" applyFont="1" applyFill="1" applyBorder="1" applyAlignment="1">
      <alignment horizontal="center" vertical="center" wrapText="1"/>
    </xf>
    <xf numFmtId="0" fontId="33" fillId="13" borderId="12" xfId="0" applyFont="1" applyFill="1" applyBorder="1" applyAlignment="1">
      <alignment horizontal="center" vertical="center"/>
    </xf>
    <xf numFmtId="3" fontId="35" fillId="13" borderId="9" xfId="0" applyNumberFormat="1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/>
    </xf>
    <xf numFmtId="49" fontId="14" fillId="13" borderId="11" xfId="0" applyNumberFormat="1" applyFont="1" applyFill="1" applyBorder="1" applyAlignment="1">
      <alignment horizontal="center" vertical="center" wrapText="1"/>
    </xf>
    <xf numFmtId="0" fontId="14" fillId="13" borderId="12" xfId="0" applyFont="1" applyFill="1" applyBorder="1" applyAlignment="1">
      <alignment horizontal="center" vertical="center" wrapText="1"/>
    </xf>
    <xf numFmtId="49" fontId="14" fillId="13" borderId="14" xfId="0" applyNumberFormat="1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vertical="center" wrapText="1"/>
    </xf>
    <xf numFmtId="0" fontId="14" fillId="13" borderId="12" xfId="0" applyFont="1" applyFill="1" applyBorder="1" applyAlignment="1">
      <alignment vertical="center" wrapText="1"/>
    </xf>
    <xf numFmtId="14" fontId="14" fillId="13" borderId="12" xfId="0" applyNumberFormat="1" applyFont="1" applyFill="1" applyBorder="1" applyAlignment="1">
      <alignment horizontal="center" vertical="center" wrapText="1"/>
    </xf>
    <xf numFmtId="9" fontId="14" fillId="13" borderId="12" xfId="0" applyNumberFormat="1" applyFont="1" applyFill="1" applyBorder="1" applyAlignment="1">
      <alignment horizontal="center" vertical="center" wrapText="1"/>
    </xf>
    <xf numFmtId="3" fontId="35" fillId="13" borderId="12" xfId="0" applyNumberFormat="1" applyFont="1" applyFill="1" applyBorder="1" applyAlignment="1">
      <alignment horizontal="center" vertical="center" wrapText="1"/>
    </xf>
    <xf numFmtId="3" fontId="14" fillId="13" borderId="12" xfId="0" applyNumberFormat="1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/>
    </xf>
    <xf numFmtId="0" fontId="20" fillId="13" borderId="14" xfId="0" applyFont="1" applyFill="1" applyBorder="1" applyAlignment="1">
      <alignment horizontal="center" vertical="center"/>
    </xf>
    <xf numFmtId="0" fontId="20" fillId="13" borderId="23" xfId="0" applyFont="1" applyFill="1" applyBorder="1" applyAlignment="1">
      <alignment horizontal="center" vertical="center"/>
    </xf>
    <xf numFmtId="49" fontId="14" fillId="13" borderId="34" xfId="0" applyNumberFormat="1" applyFont="1" applyFill="1" applyBorder="1" applyAlignment="1">
      <alignment horizontal="center" vertical="center" wrapText="1"/>
    </xf>
    <xf numFmtId="0" fontId="14" fillId="13" borderId="15" xfId="0" applyFont="1" applyFill="1" applyBorder="1" applyAlignment="1">
      <alignment horizontal="center" vertical="center" wrapText="1"/>
    </xf>
    <xf numFmtId="49" fontId="14" fillId="13" borderId="15" xfId="0" applyNumberFormat="1" applyFont="1" applyFill="1" applyBorder="1" applyAlignment="1">
      <alignment horizontal="center" vertical="center" wrapText="1"/>
    </xf>
    <xf numFmtId="0" fontId="14" fillId="13" borderId="15" xfId="0" applyFont="1" applyFill="1" applyBorder="1" applyAlignment="1">
      <alignment vertical="center" wrapText="1"/>
    </xf>
    <xf numFmtId="14" fontId="14" fillId="13" borderId="15" xfId="0" applyNumberFormat="1" applyFont="1" applyFill="1" applyBorder="1" applyAlignment="1">
      <alignment horizontal="center" vertical="center" wrapText="1"/>
    </xf>
    <xf numFmtId="9" fontId="14" fillId="13" borderId="15" xfId="0" applyNumberFormat="1" applyFont="1" applyFill="1" applyBorder="1" applyAlignment="1">
      <alignment horizontal="center" vertical="center" wrapText="1"/>
    </xf>
    <xf numFmtId="3" fontId="35" fillId="13" borderId="15" xfId="0" applyNumberFormat="1" applyFont="1" applyFill="1" applyBorder="1" applyAlignment="1">
      <alignment horizontal="center" vertical="center" wrapText="1"/>
    </xf>
    <xf numFmtId="3" fontId="14" fillId="13" borderId="15" xfId="0" applyNumberFormat="1" applyFont="1" applyFill="1" applyBorder="1" applyAlignment="1">
      <alignment horizontal="center" vertical="center" wrapText="1"/>
    </xf>
    <xf numFmtId="0" fontId="35" fillId="13" borderId="15" xfId="0" applyFont="1" applyFill="1" applyBorder="1" applyAlignment="1">
      <alignment horizontal="center" vertical="center"/>
    </xf>
    <xf numFmtId="0" fontId="20" fillId="13" borderId="15" xfId="0" applyFont="1" applyFill="1" applyBorder="1" applyAlignment="1">
      <alignment horizontal="center" vertical="center"/>
    </xf>
    <xf numFmtId="0" fontId="20" fillId="13" borderId="16" xfId="0" applyFont="1" applyFill="1" applyBorder="1" applyAlignment="1">
      <alignment horizontal="center" vertical="center"/>
    </xf>
    <xf numFmtId="49" fontId="14" fillId="13" borderId="28" xfId="0" applyNumberFormat="1" applyFont="1" applyFill="1" applyBorder="1" applyAlignment="1">
      <alignment horizontal="center" vertical="center" wrapText="1"/>
    </xf>
    <xf numFmtId="49" fontId="14" fillId="13" borderId="12" xfId="0" applyNumberFormat="1" applyFont="1" applyFill="1" applyBorder="1" applyAlignment="1">
      <alignment horizontal="center" vertical="center" wrapText="1"/>
    </xf>
    <xf numFmtId="9" fontId="14" fillId="13" borderId="22" xfId="0" applyNumberFormat="1" applyFont="1" applyFill="1" applyBorder="1" applyAlignment="1">
      <alignment horizontal="center" vertical="center" wrapText="1"/>
    </xf>
    <xf numFmtId="49" fontId="19" fillId="13" borderId="11" xfId="0" applyNumberFormat="1" applyFont="1" applyFill="1" applyBorder="1" applyAlignment="1">
      <alignment horizontal="center" vertical="center" wrapText="1"/>
    </xf>
    <xf numFmtId="49" fontId="19" fillId="13" borderId="12" xfId="0" applyNumberFormat="1" applyFont="1" applyFill="1" applyBorder="1" applyAlignment="1">
      <alignment horizontal="left" vertical="center" wrapText="1"/>
    </xf>
    <xf numFmtId="9" fontId="19" fillId="13" borderId="12" xfId="0" applyNumberFormat="1" applyFont="1" applyFill="1" applyBorder="1" applyAlignment="1">
      <alignment horizontal="center" vertical="center" wrapText="1"/>
    </xf>
    <xf numFmtId="0" fontId="33" fillId="13" borderId="23" xfId="0" applyFont="1" applyFill="1" applyBorder="1" applyAlignment="1">
      <alignment horizontal="center" vertical="center"/>
    </xf>
    <xf numFmtId="3" fontId="24" fillId="8" borderId="13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49" fontId="19" fillId="8" borderId="31" xfId="0" applyNumberFormat="1" applyFont="1" applyFill="1" applyBorder="1" applyAlignment="1">
      <alignment horizontal="center" vertical="center" wrapText="1"/>
    </xf>
    <xf numFmtId="49" fontId="19" fillId="8" borderId="13" xfId="0" applyNumberFormat="1" applyFont="1" applyFill="1" applyBorder="1" applyAlignment="1">
      <alignment horizontal="left" vertical="center" wrapText="1"/>
    </xf>
    <xf numFmtId="49" fontId="19" fillId="8" borderId="13" xfId="0" applyNumberFormat="1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9" fontId="19" fillId="8" borderId="13" xfId="0" applyNumberFormat="1" applyFont="1" applyFill="1" applyBorder="1" applyAlignment="1">
      <alignment horizontal="center" vertical="center" wrapText="1"/>
    </xf>
    <xf numFmtId="0" fontId="35" fillId="8" borderId="13" xfId="0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vertical="center" wrapText="1"/>
    </xf>
    <xf numFmtId="0" fontId="11" fillId="13" borderId="15" xfId="0" applyFont="1" applyFill="1" applyBorder="1" applyAlignment="1">
      <alignment vertical="center" wrapText="1"/>
    </xf>
    <xf numFmtId="0" fontId="19" fillId="13" borderId="12" xfId="0" applyFont="1" applyFill="1" applyBorder="1" applyAlignment="1">
      <alignment wrapText="1"/>
    </xf>
    <xf numFmtId="0" fontId="10" fillId="13" borderId="12" xfId="0" applyFont="1" applyFill="1" applyBorder="1" applyAlignment="1">
      <alignment vertical="center" wrapText="1"/>
    </xf>
    <xf numFmtId="14" fontId="19" fillId="8" borderId="13" xfId="0" applyNumberFormat="1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 wrapText="1"/>
    </xf>
    <xf numFmtId="49" fontId="14" fillId="13" borderId="21" xfId="0" applyNumberFormat="1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vertical="center" wrapText="1"/>
    </xf>
    <xf numFmtId="0" fontId="11" fillId="13" borderId="21" xfId="0" applyFont="1" applyFill="1" applyBorder="1" applyAlignment="1">
      <alignment vertical="center" wrapText="1"/>
    </xf>
    <xf numFmtId="14" fontId="14" fillId="13" borderId="21" xfId="0" applyNumberFormat="1" applyFont="1" applyFill="1" applyBorder="1" applyAlignment="1">
      <alignment horizontal="center" vertical="center" wrapText="1"/>
    </xf>
    <xf numFmtId="9" fontId="14" fillId="13" borderId="21" xfId="0" applyNumberFormat="1" applyFont="1" applyFill="1" applyBorder="1" applyAlignment="1">
      <alignment horizontal="center" vertical="center" wrapText="1"/>
    </xf>
    <xf numFmtId="3" fontId="35" fillId="13" borderId="21" xfId="0" applyNumberFormat="1" applyFont="1" applyFill="1" applyBorder="1" applyAlignment="1">
      <alignment horizontal="center" vertical="center" wrapText="1"/>
    </xf>
    <xf numFmtId="3" fontId="14" fillId="13" borderId="21" xfId="0" applyNumberFormat="1" applyFont="1" applyFill="1" applyBorder="1" applyAlignment="1">
      <alignment horizontal="center" vertical="center" wrapText="1"/>
    </xf>
    <xf numFmtId="0" fontId="35" fillId="13" borderId="21" xfId="0" applyFont="1" applyFill="1" applyBorder="1" applyAlignment="1">
      <alignment horizontal="center" vertical="center"/>
    </xf>
    <xf numFmtId="0" fontId="20" fillId="13" borderId="21" xfId="0" applyFont="1" applyFill="1" applyBorder="1" applyAlignment="1">
      <alignment horizontal="center" vertical="center"/>
    </xf>
    <xf numFmtId="0" fontId="20" fillId="13" borderId="20" xfId="0" applyFont="1" applyFill="1" applyBorder="1" applyAlignment="1">
      <alignment horizontal="center" vertical="center"/>
    </xf>
    <xf numFmtId="0" fontId="9" fillId="0" borderId="0" xfId="0" applyFont="1"/>
    <xf numFmtId="49" fontId="19" fillId="13" borderId="33" xfId="0" applyNumberFormat="1" applyFont="1" applyFill="1" applyBorder="1" applyAlignment="1">
      <alignment horizontal="center" vertical="center" wrapText="1"/>
    </xf>
    <xf numFmtId="49" fontId="19" fillId="13" borderId="22" xfId="0" applyNumberFormat="1" applyFont="1" applyFill="1" applyBorder="1" applyAlignment="1">
      <alignment horizontal="left" vertical="center" wrapText="1"/>
    </xf>
    <xf numFmtId="49" fontId="19" fillId="13" borderId="22" xfId="0" applyNumberFormat="1" applyFont="1" applyFill="1" applyBorder="1" applyAlignment="1">
      <alignment horizontal="center" vertical="center" wrapText="1"/>
    </xf>
    <xf numFmtId="0" fontId="19" fillId="13" borderId="22" xfId="0" applyFont="1" applyFill="1" applyBorder="1" applyAlignment="1">
      <alignment horizontal="left" vertical="center" wrapText="1"/>
    </xf>
    <xf numFmtId="0" fontId="12" fillId="13" borderId="22" xfId="0" applyFont="1" applyFill="1" applyBorder="1" applyAlignment="1">
      <alignment horizontal="center" vertical="center" wrapText="1"/>
    </xf>
    <xf numFmtId="14" fontId="19" fillId="13" borderId="22" xfId="0" applyNumberFormat="1" applyFont="1" applyFill="1" applyBorder="1" applyAlignment="1">
      <alignment horizontal="center" vertical="center" wrapText="1"/>
    </xf>
    <xf numFmtId="3" fontId="12" fillId="13" borderId="22" xfId="0" applyNumberFormat="1" applyFont="1" applyFill="1" applyBorder="1" applyAlignment="1">
      <alignment horizontal="center" vertical="center" wrapText="1"/>
    </xf>
    <xf numFmtId="3" fontId="35" fillId="13" borderId="22" xfId="0" applyNumberFormat="1" applyFont="1" applyFill="1" applyBorder="1" applyAlignment="1">
      <alignment horizontal="center" vertical="center" wrapText="1"/>
    </xf>
    <xf numFmtId="0" fontId="35" fillId="13" borderId="22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 wrapText="1"/>
    </xf>
    <xf numFmtId="0" fontId="19" fillId="13" borderId="22" xfId="0" applyFont="1" applyFill="1" applyBorder="1" applyAlignment="1">
      <alignment horizontal="center" vertical="center" wrapText="1"/>
    </xf>
    <xf numFmtId="9" fontId="19" fillId="13" borderId="22" xfId="0" applyNumberFormat="1" applyFont="1" applyFill="1" applyBorder="1" applyAlignment="1">
      <alignment horizontal="center" vertical="center" wrapText="1"/>
    </xf>
    <xf numFmtId="3" fontId="19" fillId="13" borderId="22" xfId="0" applyNumberFormat="1" applyFont="1" applyFill="1" applyBorder="1" applyAlignment="1">
      <alignment horizontal="center" vertical="center" wrapText="1"/>
    </xf>
    <xf numFmtId="3" fontId="24" fillId="13" borderId="22" xfId="0" applyNumberFormat="1" applyFont="1" applyFill="1" applyBorder="1" applyAlignment="1">
      <alignment horizontal="center" vertical="center" wrapText="1"/>
    </xf>
    <xf numFmtId="0" fontId="24" fillId="13" borderId="22" xfId="0" applyFont="1" applyFill="1" applyBorder="1" applyAlignment="1">
      <alignment horizontal="center" vertical="center"/>
    </xf>
    <xf numFmtId="0" fontId="19" fillId="13" borderId="30" xfId="0" applyFont="1" applyFill="1" applyBorder="1" applyAlignment="1">
      <alignment horizontal="center" vertical="center" wrapText="1"/>
    </xf>
    <xf numFmtId="49" fontId="12" fillId="13" borderId="12" xfId="0" applyNumberFormat="1" applyFont="1" applyFill="1" applyBorder="1" applyAlignment="1">
      <alignment horizontal="center" vertical="center" wrapText="1"/>
    </xf>
    <xf numFmtId="0" fontId="24" fillId="13" borderId="12" xfId="0" applyFont="1" applyFill="1" applyBorder="1" applyAlignment="1">
      <alignment horizontal="center" vertical="center"/>
    </xf>
    <xf numFmtId="0" fontId="12" fillId="13" borderId="12" xfId="0" applyFont="1" applyFill="1" applyBorder="1" applyAlignment="1">
      <alignment horizontal="center" vertical="center" wrapText="1"/>
    </xf>
    <xf numFmtId="0" fontId="12" fillId="13" borderId="23" xfId="0" applyFont="1" applyFill="1" applyBorder="1" applyAlignment="1">
      <alignment horizontal="center" vertical="center" wrapText="1"/>
    </xf>
    <xf numFmtId="49" fontId="19" fillId="13" borderId="6" xfId="0" applyNumberFormat="1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vertical="center" wrapText="1"/>
    </xf>
    <xf numFmtId="49" fontId="19" fillId="13" borderId="9" xfId="0" applyNumberFormat="1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center" wrapText="1"/>
    </xf>
    <xf numFmtId="14" fontId="19" fillId="13" borderId="9" xfId="0" applyNumberFormat="1" applyFont="1" applyFill="1" applyBorder="1" applyAlignment="1">
      <alignment horizontal="center" vertical="center" wrapText="1"/>
    </xf>
    <xf numFmtId="3" fontId="24" fillId="13" borderId="9" xfId="0" applyNumberFormat="1" applyFont="1" applyFill="1" applyBorder="1" applyAlignment="1">
      <alignment horizontal="center" vertical="center" wrapText="1"/>
    </xf>
    <xf numFmtId="3" fontId="19" fillId="13" borderId="9" xfId="0" applyNumberFormat="1" applyFont="1" applyFill="1" applyBorder="1" applyAlignment="1">
      <alignment horizontal="center" vertical="center" wrapText="1"/>
    </xf>
    <xf numFmtId="0" fontId="24" fillId="13" borderId="9" xfId="0" applyFont="1" applyFill="1" applyBorder="1" applyAlignment="1">
      <alignment horizontal="center" vertical="center"/>
    </xf>
    <xf numFmtId="0" fontId="33" fillId="13" borderId="9" xfId="0" applyFont="1" applyFill="1" applyBorder="1" applyAlignment="1">
      <alignment horizontal="center" vertical="center"/>
    </xf>
    <xf numFmtId="0" fontId="33" fillId="13" borderId="10" xfId="0" applyFont="1" applyFill="1" applyBorder="1" applyAlignment="1">
      <alignment horizontal="center" vertical="center"/>
    </xf>
    <xf numFmtId="49" fontId="14" fillId="13" borderId="31" xfId="0" applyNumberFormat="1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vertical="center" wrapText="1"/>
    </xf>
    <xf numFmtId="49" fontId="14" fillId="13" borderId="13" xfId="0" applyNumberFormat="1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vertical="center" wrapText="1"/>
    </xf>
    <xf numFmtId="0" fontId="14" fillId="13" borderId="13" xfId="0" applyFont="1" applyFill="1" applyBorder="1" applyAlignment="1">
      <alignment horizontal="center" vertical="center" wrapText="1"/>
    </xf>
    <xf numFmtId="14" fontId="14" fillId="13" borderId="13" xfId="0" applyNumberFormat="1" applyFont="1" applyFill="1" applyBorder="1" applyAlignment="1">
      <alignment horizontal="center" vertical="center" wrapText="1"/>
    </xf>
    <xf numFmtId="9" fontId="14" fillId="13" borderId="13" xfId="0" applyNumberFormat="1" applyFont="1" applyFill="1" applyBorder="1" applyAlignment="1">
      <alignment horizontal="center" vertical="center" wrapText="1"/>
    </xf>
    <xf numFmtId="3" fontId="14" fillId="13" borderId="13" xfId="0" applyNumberFormat="1" applyFont="1" applyFill="1" applyBorder="1" applyAlignment="1">
      <alignment horizontal="center" vertical="center" wrapText="1"/>
    </xf>
    <xf numFmtId="3" fontId="35" fillId="13" borderId="13" xfId="0" applyNumberFormat="1" applyFont="1" applyFill="1" applyBorder="1" applyAlignment="1">
      <alignment horizontal="center" vertical="center" wrapText="1"/>
    </xf>
    <xf numFmtId="0" fontId="35" fillId="13" borderId="13" xfId="0" applyFont="1" applyFill="1" applyBorder="1" applyAlignment="1">
      <alignment horizontal="center" vertical="center"/>
    </xf>
    <xf numFmtId="0" fontId="20" fillId="13" borderId="13" xfId="0" applyFont="1" applyFill="1" applyBorder="1" applyAlignment="1">
      <alignment horizontal="center" vertical="center"/>
    </xf>
    <xf numFmtId="0" fontId="20" fillId="13" borderId="24" xfId="0" applyFont="1" applyFill="1" applyBorder="1" applyAlignment="1">
      <alignment horizontal="center" vertical="center"/>
    </xf>
    <xf numFmtId="14" fontId="19" fillId="8" borderId="14" xfId="0" applyNumberFormat="1" applyFont="1" applyFill="1" applyBorder="1" applyAlignment="1">
      <alignment horizontal="center" vertical="center" wrapText="1"/>
    </xf>
    <xf numFmtId="14" fontId="19" fillId="8" borderId="12" xfId="0" applyNumberFormat="1" applyFont="1" applyFill="1" applyBorder="1" applyAlignment="1">
      <alignment horizontal="center" vertical="center" wrapText="1"/>
    </xf>
    <xf numFmtId="14" fontId="8" fillId="13" borderId="37" xfId="0" applyNumberFormat="1" applyFont="1" applyFill="1" applyBorder="1" applyAlignment="1">
      <alignment horizontal="center" vertical="center" wrapText="1"/>
    </xf>
    <xf numFmtId="14" fontId="8" fillId="13" borderId="9" xfId="0" applyNumberFormat="1" applyFont="1" applyFill="1" applyBorder="1" applyAlignment="1">
      <alignment horizontal="center" vertical="center" wrapText="1"/>
    </xf>
    <xf numFmtId="14" fontId="8" fillId="13" borderId="15" xfId="0" applyNumberFormat="1" applyFont="1" applyFill="1" applyBorder="1" applyAlignment="1">
      <alignment horizontal="center" vertical="center" wrapText="1"/>
    </xf>
    <xf numFmtId="14" fontId="8" fillId="13" borderId="22" xfId="0" applyNumberFormat="1" applyFont="1" applyFill="1" applyBorder="1" applyAlignment="1">
      <alignment horizontal="center" vertical="center" wrapText="1"/>
    </xf>
    <xf numFmtId="14" fontId="8" fillId="13" borderId="13" xfId="0" applyNumberFormat="1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vertical="center" wrapText="1"/>
    </xf>
    <xf numFmtId="49" fontId="19" fillId="8" borderId="12" xfId="0" applyNumberFormat="1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/>
    </xf>
    <xf numFmtId="3" fontId="35" fillId="8" borderId="9" xfId="0" applyNumberFormat="1" applyFont="1" applyFill="1" applyBorder="1" applyAlignment="1">
      <alignment horizontal="center" vertical="center" wrapText="1"/>
    </xf>
    <xf numFmtId="0" fontId="35" fillId="8" borderId="12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49" fontId="19" fillId="8" borderId="11" xfId="0" applyNumberFormat="1" applyFont="1" applyFill="1" applyBorder="1" applyAlignment="1">
      <alignment horizontal="center" vertical="center" wrapText="1"/>
    </xf>
    <xf numFmtId="9" fontId="19" fillId="8" borderId="12" xfId="0" applyNumberFormat="1" applyFont="1" applyFill="1" applyBorder="1" applyAlignment="1">
      <alignment horizontal="center" vertical="center" wrapText="1"/>
    </xf>
    <xf numFmtId="3" fontId="24" fillId="8" borderId="12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14" fontId="7" fillId="8" borderId="12" xfId="0" applyNumberFormat="1" applyFont="1" applyFill="1" applyBorder="1" applyAlignment="1">
      <alignment horizontal="center" vertical="center" wrapText="1"/>
    </xf>
    <xf numFmtId="14" fontId="7" fillId="8" borderId="9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49" fontId="14" fillId="13" borderId="38" xfId="0" applyNumberFormat="1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vertical="center" wrapText="1"/>
    </xf>
    <xf numFmtId="0" fontId="14" fillId="13" borderId="14" xfId="0" applyFont="1" applyFill="1" applyBorder="1" applyAlignment="1">
      <alignment horizontal="center" vertical="center" wrapText="1"/>
    </xf>
    <xf numFmtId="14" fontId="14" fillId="13" borderId="14" xfId="0" applyNumberFormat="1" applyFont="1" applyFill="1" applyBorder="1" applyAlignment="1">
      <alignment horizontal="center" vertical="center" wrapText="1"/>
    </xf>
    <xf numFmtId="0" fontId="35" fillId="13" borderId="14" xfId="0" applyFont="1" applyFill="1" applyBorder="1" applyAlignment="1">
      <alignment horizontal="center" vertical="center"/>
    </xf>
    <xf numFmtId="0" fontId="20" fillId="13" borderId="22" xfId="0" applyFont="1" applyFill="1" applyBorder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3" fontId="35" fillId="8" borderId="22" xfId="0" applyNumberFormat="1" applyFont="1" applyFill="1" applyBorder="1" applyAlignment="1">
      <alignment horizontal="center" vertical="center" wrapText="1"/>
    </xf>
    <xf numFmtId="0" fontId="35" fillId="8" borderId="22" xfId="0" applyFont="1" applyFill="1" applyBorder="1" applyAlignment="1">
      <alignment horizontal="center" vertical="center"/>
    </xf>
    <xf numFmtId="0" fontId="35" fillId="8" borderId="9" xfId="0" applyFont="1" applyFill="1" applyBorder="1" applyAlignment="1">
      <alignment horizontal="center" vertical="center"/>
    </xf>
    <xf numFmtId="0" fontId="7" fillId="0" borderId="0" xfId="0" applyFont="1"/>
    <xf numFmtId="49" fontId="7" fillId="8" borderId="9" xfId="0" applyNumberFormat="1" applyFont="1" applyFill="1" applyBorder="1" applyAlignment="1">
      <alignment horizontal="left" vertical="center" wrapText="1"/>
    </xf>
    <xf numFmtId="49" fontId="7" fillId="8" borderId="9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39" fillId="8" borderId="9" xfId="0" applyFont="1" applyFill="1" applyBorder="1" applyAlignment="1">
      <alignment horizontal="left" vertical="center" wrapText="1"/>
    </xf>
    <xf numFmtId="9" fontId="7" fillId="8" borderId="9" xfId="0" applyNumberFormat="1" applyFont="1" applyFill="1" applyBorder="1" applyAlignment="1">
      <alignment horizontal="center" vertical="center" wrapText="1"/>
    </xf>
    <xf numFmtId="3" fontId="7" fillId="8" borderId="9" xfId="0" applyNumberFormat="1" applyFont="1" applyFill="1" applyBorder="1" applyAlignment="1">
      <alignment horizontal="center" vertical="center" wrapText="1"/>
    </xf>
    <xf numFmtId="0" fontId="7" fillId="8" borderId="0" xfId="0" applyFont="1" applyFill="1" applyAlignment="1">
      <alignment wrapText="1"/>
    </xf>
    <xf numFmtId="49" fontId="7" fillId="8" borderId="21" xfId="0" applyNumberFormat="1" applyFont="1" applyFill="1" applyBorder="1" applyAlignment="1">
      <alignment horizontal="left" vertical="center" wrapText="1"/>
    </xf>
    <xf numFmtId="49" fontId="7" fillId="8" borderId="21" xfId="0" applyNumberFormat="1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vertical="center" wrapText="1"/>
    </xf>
    <xf numFmtId="0" fontId="7" fillId="8" borderId="21" xfId="0" applyFont="1" applyFill="1" applyBorder="1" applyAlignment="1">
      <alignment horizontal="center" vertical="center" wrapText="1"/>
    </xf>
    <xf numFmtId="14" fontId="7" fillId="8" borderId="21" xfId="0" applyNumberFormat="1" applyFont="1" applyFill="1" applyBorder="1" applyAlignment="1">
      <alignment horizontal="center" vertical="center" wrapText="1"/>
    </xf>
    <xf numFmtId="9" fontId="7" fillId="8" borderId="21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3" fontId="35" fillId="8" borderId="21" xfId="0" applyNumberFormat="1" applyFont="1" applyFill="1" applyBorder="1" applyAlignment="1">
      <alignment horizontal="center" vertical="center" wrapText="1"/>
    </xf>
    <xf numFmtId="0" fontId="35" fillId="8" borderId="21" xfId="0" applyFont="1" applyFill="1" applyBorder="1" applyAlignment="1">
      <alignment horizontal="center" vertical="center"/>
    </xf>
    <xf numFmtId="49" fontId="7" fillId="8" borderId="22" xfId="0" applyNumberFormat="1" applyFont="1" applyFill="1" applyBorder="1" applyAlignment="1">
      <alignment horizontal="left" vertical="center" wrapText="1"/>
    </xf>
    <xf numFmtId="49" fontId="7" fillId="8" borderId="22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center" vertical="center" wrapText="1"/>
    </xf>
    <xf numFmtId="14" fontId="7" fillId="8" borderId="22" xfId="0" applyNumberFormat="1" applyFont="1" applyFill="1" applyBorder="1" applyAlignment="1">
      <alignment horizontal="center" vertical="center" wrapText="1"/>
    </xf>
    <xf numFmtId="9" fontId="7" fillId="8" borderId="22" xfId="0" applyNumberFormat="1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37" fillId="8" borderId="39" xfId="0" applyFont="1" applyFill="1" applyBorder="1" applyAlignment="1">
      <alignment horizontal="justify" vertical="center"/>
    </xf>
    <xf numFmtId="0" fontId="7" fillId="8" borderId="9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vertical="center" wrapText="1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49" fontId="7" fillId="8" borderId="12" xfId="0" applyNumberFormat="1" applyFont="1" applyFill="1" applyBorder="1" applyAlignment="1">
      <alignment horizontal="left" vertical="center" wrapText="1"/>
    </xf>
    <xf numFmtId="3" fontId="7" fillId="8" borderId="12" xfId="0" applyNumberFormat="1" applyFont="1" applyFill="1" applyBorder="1" applyAlignment="1">
      <alignment horizontal="center" vertical="center" wrapText="1"/>
    </xf>
    <xf numFmtId="3" fontId="35" fillId="8" borderId="12" xfId="0" applyNumberFormat="1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49" fontId="5" fillId="8" borderId="11" xfId="0" applyNumberFormat="1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49" fontId="5" fillId="8" borderId="12" xfId="0" applyNumberFormat="1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horizontal="center" vertical="center" wrapText="1"/>
    </xf>
    <xf numFmtId="14" fontId="5" fillId="8" borderId="12" xfId="0" applyNumberFormat="1" applyFont="1" applyFill="1" applyBorder="1" applyAlignment="1">
      <alignment horizontal="center" vertical="center" wrapText="1"/>
    </xf>
    <xf numFmtId="9" fontId="5" fillId="8" borderId="12" xfId="0" applyNumberFormat="1" applyFont="1" applyFill="1" applyBorder="1" applyAlignment="1">
      <alignment horizontal="center" vertical="center" wrapText="1"/>
    </xf>
    <xf numFmtId="3" fontId="5" fillId="8" borderId="12" xfId="0" applyNumberFormat="1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49" fontId="19" fillId="8" borderId="36" xfId="0" applyNumberFormat="1" applyFont="1" applyFill="1" applyBorder="1" applyAlignment="1">
      <alignment horizontal="center" vertical="center" wrapText="1"/>
    </xf>
    <xf numFmtId="49" fontId="19" fillId="8" borderId="21" xfId="0" applyNumberFormat="1" applyFont="1" applyFill="1" applyBorder="1" applyAlignment="1">
      <alignment horizontal="left" vertical="center" wrapText="1"/>
    </xf>
    <xf numFmtId="49" fontId="19" fillId="8" borderId="21" xfId="0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vertical="center" wrapText="1"/>
    </xf>
    <xf numFmtId="0" fontId="19" fillId="8" borderId="21" xfId="0" applyFont="1" applyFill="1" applyBorder="1" applyAlignment="1">
      <alignment horizontal="center" vertical="center" wrapText="1"/>
    </xf>
    <xf numFmtId="14" fontId="19" fillId="8" borderId="21" xfId="0" applyNumberFormat="1" applyFont="1" applyFill="1" applyBorder="1" applyAlignment="1">
      <alignment horizontal="center" vertical="center" wrapText="1"/>
    </xf>
    <xf numFmtId="9" fontId="19" fillId="8" borderId="21" xfId="0" applyNumberFormat="1" applyFont="1" applyFill="1" applyBorder="1" applyAlignment="1">
      <alignment horizontal="center" vertical="center" wrapText="1"/>
    </xf>
    <xf numFmtId="3" fontId="19" fillId="8" borderId="21" xfId="0" applyNumberFormat="1" applyFont="1" applyFill="1" applyBorder="1" applyAlignment="1">
      <alignment horizontal="center" vertical="center" wrapText="1"/>
    </xf>
    <xf numFmtId="0" fontId="24" fillId="8" borderId="21" xfId="0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 wrapText="1"/>
    </xf>
    <xf numFmtId="14" fontId="5" fillId="8" borderId="9" xfId="0" applyNumberFormat="1" applyFont="1" applyFill="1" applyBorder="1" applyAlignment="1">
      <alignment horizontal="center" vertical="center" wrapText="1"/>
    </xf>
    <xf numFmtId="49" fontId="5" fillId="8" borderId="9" xfId="0" applyNumberFormat="1" applyFont="1" applyFill="1" applyBorder="1" applyAlignment="1">
      <alignment horizontal="left" vertical="center" wrapText="1"/>
    </xf>
    <xf numFmtId="49" fontId="5" fillId="8" borderId="22" xfId="0" applyNumberFormat="1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left" vertical="center" wrapText="1"/>
    </xf>
    <xf numFmtId="0" fontId="5" fillId="8" borderId="22" xfId="0" applyFont="1" applyFill="1" applyBorder="1" applyAlignment="1">
      <alignment horizontal="center" vertical="center" wrapText="1"/>
    </xf>
    <xf numFmtId="14" fontId="5" fillId="8" borderId="22" xfId="0" applyNumberFormat="1" applyFont="1" applyFill="1" applyBorder="1" applyAlignment="1">
      <alignment horizontal="center" vertical="center" wrapText="1"/>
    </xf>
    <xf numFmtId="9" fontId="5" fillId="8" borderId="22" xfId="0" applyNumberFormat="1" applyFont="1" applyFill="1" applyBorder="1" applyAlignment="1">
      <alignment horizontal="center" vertical="center" wrapText="1"/>
    </xf>
    <xf numFmtId="3" fontId="5" fillId="8" borderId="22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wrapText="1"/>
    </xf>
    <xf numFmtId="9" fontId="4" fillId="8" borderId="22" xfId="0" applyNumberFormat="1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/>
    </xf>
    <xf numFmtId="9" fontId="40" fillId="8" borderId="22" xfId="0" applyNumberFormat="1" applyFont="1" applyFill="1" applyBorder="1" applyAlignment="1">
      <alignment horizontal="center" vertical="center" wrapText="1"/>
    </xf>
    <xf numFmtId="9" fontId="40" fillId="8" borderId="9" xfId="0" applyNumberFormat="1" applyFont="1" applyFill="1" applyBorder="1" applyAlignment="1">
      <alignment horizontal="center" vertical="center" wrapText="1"/>
    </xf>
    <xf numFmtId="49" fontId="4" fillId="13" borderId="36" xfId="0" applyNumberFormat="1" applyFont="1" applyFill="1" applyBorder="1" applyAlignment="1">
      <alignment horizontal="center" vertical="center" wrapText="1"/>
    </xf>
    <xf numFmtId="3" fontId="3" fillId="13" borderId="13" xfId="0" applyNumberFormat="1" applyFont="1" applyFill="1" applyBorder="1" applyAlignment="1">
      <alignment horizontal="center" vertical="center" wrapText="1"/>
    </xf>
    <xf numFmtId="0" fontId="2" fillId="8" borderId="0" xfId="0" applyFont="1" applyFill="1"/>
    <xf numFmtId="0" fontId="2" fillId="0" borderId="0" xfId="0" applyFont="1"/>
    <xf numFmtId="14" fontId="2" fillId="8" borderId="19" xfId="0" applyNumberFormat="1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49" fontId="2" fillId="8" borderId="19" xfId="0" applyNumberFormat="1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wrapText="1"/>
    </xf>
    <xf numFmtId="49" fontId="2" fillId="8" borderId="11" xfId="0" applyNumberFormat="1" applyFont="1" applyFill="1" applyBorder="1" applyAlignment="1">
      <alignment horizontal="center" vertical="center" wrapText="1"/>
    </xf>
    <xf numFmtId="49" fontId="2" fillId="8" borderId="6" xfId="0" applyNumberFormat="1" applyFont="1" applyFill="1" applyBorder="1" applyAlignment="1">
      <alignment horizontal="center" vertical="center" wrapText="1"/>
    </xf>
    <xf numFmtId="49" fontId="2" fillId="8" borderId="36" xfId="0" applyNumberFormat="1" applyFont="1" applyFill="1" applyBorder="1" applyAlignment="1">
      <alignment horizontal="center" vertical="center" wrapText="1"/>
    </xf>
    <xf numFmtId="49" fontId="2" fillId="8" borderId="33" xfId="0" applyNumberFormat="1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49" fontId="19" fillId="0" borderId="26" xfId="0" applyNumberFormat="1" applyFont="1" applyBorder="1" applyAlignment="1">
      <alignment horizontal="center" vertical="center" textRotation="90" wrapText="1"/>
    </xf>
    <xf numFmtId="49" fontId="18" fillId="0" borderId="32" xfId="0" applyNumberFormat="1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49" fontId="19" fillId="0" borderId="26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1" fillId="0" borderId="25" xfId="0" applyNumberFormat="1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30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1" fillId="11" borderId="12" xfId="0" applyFont="1" applyFill="1" applyBorder="1" applyAlignment="1">
      <alignment horizontal="center" vertical="center" wrapText="1"/>
    </xf>
    <xf numFmtId="0" fontId="31" fillId="11" borderId="14" xfId="0" applyFont="1" applyFill="1" applyBorder="1" applyAlignment="1">
      <alignment horizontal="center" vertical="center" wrapText="1"/>
    </xf>
    <xf numFmtId="0" fontId="32" fillId="11" borderId="23" xfId="0" applyFont="1" applyFill="1" applyBorder="1" applyAlignment="1">
      <alignment horizontal="center" vertical="center" wrapText="1"/>
    </xf>
    <xf numFmtId="0" fontId="32" fillId="11" borderId="35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8" fillId="10" borderId="17" xfId="0" applyFont="1" applyFill="1" applyBorder="1" applyAlignment="1">
      <alignment horizontal="center"/>
    </xf>
    <xf numFmtId="0" fontId="18" fillId="10" borderId="29" xfId="0" applyFont="1" applyFill="1" applyBorder="1" applyAlignment="1">
      <alignment horizontal="center"/>
    </xf>
    <xf numFmtId="0" fontId="18" fillId="10" borderId="18" xfId="0" applyFont="1" applyFill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0</xdr:rowOff>
    </xdr:from>
    <xdr:to>
      <xdr:col>1</xdr:col>
      <xdr:colOff>58423</xdr:colOff>
      <xdr:row>1</xdr:row>
      <xdr:rowOff>254734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0</xdr:rowOff>
    </xdr:from>
    <xdr:to>
      <xdr:col>5</xdr:col>
      <xdr:colOff>2484</xdr:colOff>
      <xdr:row>1</xdr:row>
      <xdr:rowOff>315726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0</xdr:rowOff>
    </xdr:from>
    <xdr:to>
      <xdr:col>1</xdr:col>
      <xdr:colOff>85725</xdr:colOff>
      <xdr:row>1</xdr:row>
      <xdr:rowOff>285750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0</xdr:rowOff>
    </xdr:from>
    <xdr:to>
      <xdr:col>2</xdr:col>
      <xdr:colOff>323850</xdr:colOff>
      <xdr:row>1</xdr:row>
      <xdr:rowOff>285750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0</xdr:rowOff>
    </xdr:from>
    <xdr:to>
      <xdr:col>4</xdr:col>
      <xdr:colOff>11065185</xdr:colOff>
      <xdr:row>1</xdr:row>
      <xdr:rowOff>300457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2</xdr:row>
      <xdr:rowOff>132656</xdr:rowOff>
    </xdr:to>
    <xdr:pic>
      <xdr:nvPicPr>
        <xdr:cNvPr id="3" name="Obrázek 2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E5B1883F-6AB0-4F5B-A281-850CAFBD4F8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2</xdr:row>
      <xdr:rowOff>182377</xdr:rowOff>
    </xdr:to>
    <xdr:pic>
      <xdr:nvPicPr>
        <xdr:cNvPr id="8" name="Obrázek 7" descr="SFZP_krivky_H">
          <a:extLst>
            <a:ext uri="{FF2B5EF4-FFF2-40B4-BE49-F238E27FC236}">
              <a16:creationId xmlns:a16="http://schemas.microsoft.com/office/drawing/2014/main" id="{51315409-A3E0-4842-A952-E6554293C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4249400" y="257176"/>
          <a:ext cx="2484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2</xdr:row>
      <xdr:rowOff>171450</xdr:rowOff>
    </xdr:to>
    <xdr:pic>
      <xdr:nvPicPr>
        <xdr:cNvPr id="9" name="Obrázek 8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C03AFF9-47C1-450F-85A3-8FFE30028F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0" cy="28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42"/>
  <sheetViews>
    <sheetView tabSelected="1" zoomScale="50" zoomScaleNormal="50" zoomScalePageLayoutView="40" workbookViewId="0">
      <pane ySplit="5" topLeftCell="A6" activePane="bottomLeft" state="frozen"/>
      <selection pane="bottomLeft"/>
    </sheetView>
  </sheetViews>
  <sheetFormatPr defaultColWidth="9.140625" defaultRowHeight="1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/>
    <row r="2" spans="2:26" s="9" customFormat="1" ht="43.5" customHeight="1" thickBot="1">
      <c r="B2" s="292" t="s">
        <v>238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4"/>
    </row>
    <row r="3" spans="2:26" s="10" customFormat="1" ht="22.7" customHeight="1">
      <c r="B3" s="301"/>
      <c r="C3" s="302"/>
      <c r="D3" s="302"/>
      <c r="E3" s="303"/>
      <c r="F3" s="13"/>
      <c r="G3" s="304" t="s">
        <v>0</v>
      </c>
      <c r="H3" s="305"/>
      <c r="I3" s="305"/>
      <c r="J3" s="305"/>
      <c r="K3" s="306"/>
      <c r="L3" s="307" t="s">
        <v>1</v>
      </c>
      <c r="M3" s="308"/>
      <c r="N3" s="308"/>
      <c r="O3" s="308"/>
      <c r="P3" s="308"/>
      <c r="Q3" s="308"/>
      <c r="R3" s="308"/>
      <c r="S3" s="308"/>
      <c r="T3" s="309"/>
      <c r="U3" s="289" t="s">
        <v>50</v>
      </c>
      <c r="V3" s="290"/>
      <c r="W3" s="290"/>
      <c r="X3" s="290"/>
      <c r="Y3" s="290"/>
      <c r="Z3" s="291"/>
    </row>
    <row r="4" spans="2:26" s="11" customFormat="1" ht="25.5" customHeight="1">
      <c r="B4" s="259" t="s">
        <v>2</v>
      </c>
      <c r="C4" s="261" t="s">
        <v>3</v>
      </c>
      <c r="D4" s="262"/>
      <c r="E4" s="263" t="s">
        <v>4</v>
      </c>
      <c r="F4" s="299" t="s">
        <v>31</v>
      </c>
      <c r="G4" s="265" t="s">
        <v>5</v>
      </c>
      <c r="H4" s="266"/>
      <c r="I4" s="267" t="s">
        <v>6</v>
      </c>
      <c r="J4" s="267" t="s">
        <v>7</v>
      </c>
      <c r="K4" s="269" t="s">
        <v>8</v>
      </c>
      <c r="L4" s="271" t="s">
        <v>9</v>
      </c>
      <c r="M4" s="271" t="s">
        <v>10</v>
      </c>
      <c r="N4" s="257" t="s">
        <v>11</v>
      </c>
      <c r="O4" s="257" t="s">
        <v>12</v>
      </c>
      <c r="P4" s="257" t="s">
        <v>214</v>
      </c>
      <c r="Q4" s="257" t="s">
        <v>13</v>
      </c>
      <c r="R4" s="257"/>
      <c r="S4" s="257"/>
      <c r="T4" s="257" t="s">
        <v>14</v>
      </c>
      <c r="U4" s="295" t="s">
        <v>51</v>
      </c>
      <c r="V4" s="295" t="s">
        <v>52</v>
      </c>
      <c r="W4" s="295" t="s">
        <v>53</v>
      </c>
      <c r="X4" s="295" t="s">
        <v>54</v>
      </c>
      <c r="Y4" s="295" t="s">
        <v>55</v>
      </c>
      <c r="Z4" s="297" t="s">
        <v>56</v>
      </c>
    </row>
    <row r="5" spans="2:26" s="4" customFormat="1" ht="48.2" customHeight="1" thickBot="1">
      <c r="B5" s="260"/>
      <c r="C5" s="17" t="s">
        <v>15</v>
      </c>
      <c r="D5" s="17" t="s">
        <v>16</v>
      </c>
      <c r="E5" s="264"/>
      <c r="F5" s="300"/>
      <c r="G5" s="18" t="s">
        <v>17</v>
      </c>
      <c r="H5" s="18" t="s">
        <v>18</v>
      </c>
      <c r="I5" s="268"/>
      <c r="J5" s="268"/>
      <c r="K5" s="270"/>
      <c r="L5" s="272"/>
      <c r="M5" s="272"/>
      <c r="N5" s="258"/>
      <c r="O5" s="258"/>
      <c r="P5" s="258" t="s">
        <v>19</v>
      </c>
      <c r="Q5" s="19" t="s">
        <v>20</v>
      </c>
      <c r="R5" s="19" t="s">
        <v>21</v>
      </c>
      <c r="S5" s="19" t="s">
        <v>22</v>
      </c>
      <c r="T5" s="258"/>
      <c r="U5" s="296"/>
      <c r="V5" s="296"/>
      <c r="W5" s="296"/>
      <c r="X5" s="296"/>
      <c r="Y5" s="296"/>
      <c r="Z5" s="298"/>
    </row>
    <row r="6" spans="2:26" s="12" customFormat="1" ht="150">
      <c r="B6" s="274"/>
      <c r="C6" s="280" t="s">
        <v>23</v>
      </c>
      <c r="D6" s="279" t="s">
        <v>24</v>
      </c>
      <c r="E6" s="245" t="s">
        <v>80</v>
      </c>
      <c r="F6" s="85" t="s">
        <v>88</v>
      </c>
      <c r="G6" s="86" t="s">
        <v>42</v>
      </c>
      <c r="H6" s="87" t="s">
        <v>92</v>
      </c>
      <c r="I6" s="88" t="s">
        <v>111</v>
      </c>
      <c r="J6" s="87" t="s">
        <v>36</v>
      </c>
      <c r="K6" s="85" t="s">
        <v>83</v>
      </c>
      <c r="L6" s="85" t="s">
        <v>35</v>
      </c>
      <c r="M6" s="89">
        <v>45147</v>
      </c>
      <c r="N6" s="89">
        <v>45196</v>
      </c>
      <c r="O6" s="141">
        <v>45838</v>
      </c>
      <c r="P6" s="90" t="s">
        <v>91</v>
      </c>
      <c r="Q6" s="91">
        <f t="shared" ref="Q6:Q9" si="0">R6/0.75</f>
        <v>316000000</v>
      </c>
      <c r="R6" s="92">
        <v>237000000</v>
      </c>
      <c r="S6" s="91">
        <f t="shared" ref="S6:S12" si="1">Q6-R6</f>
        <v>79000000</v>
      </c>
      <c r="T6" s="93" t="s">
        <v>33</v>
      </c>
      <c r="U6" s="94" t="s">
        <v>57</v>
      </c>
      <c r="V6" s="94" t="s">
        <v>57</v>
      </c>
      <c r="W6" s="94" t="s">
        <v>57</v>
      </c>
      <c r="X6" s="94" t="s">
        <v>57</v>
      </c>
      <c r="Y6" s="94" t="s">
        <v>57</v>
      </c>
      <c r="Z6" s="95" t="s">
        <v>57</v>
      </c>
    </row>
    <row r="7" spans="2:26" s="12" customFormat="1" ht="150">
      <c r="B7" s="274"/>
      <c r="C7" s="280"/>
      <c r="D7" s="279"/>
      <c r="E7" s="38" t="s">
        <v>81</v>
      </c>
      <c r="F7" s="39" t="s">
        <v>89</v>
      </c>
      <c r="G7" s="40" t="s">
        <v>42</v>
      </c>
      <c r="H7" s="41" t="s">
        <v>92</v>
      </c>
      <c r="I7" s="80" t="s">
        <v>111</v>
      </c>
      <c r="J7" s="83" t="s">
        <v>36</v>
      </c>
      <c r="K7" s="39" t="s">
        <v>84</v>
      </c>
      <c r="L7" s="39" t="s">
        <v>35</v>
      </c>
      <c r="M7" s="43">
        <v>45147</v>
      </c>
      <c r="N7" s="43">
        <v>45196</v>
      </c>
      <c r="O7" s="142">
        <v>45838</v>
      </c>
      <c r="P7" s="44" t="s">
        <v>91</v>
      </c>
      <c r="Q7" s="45">
        <f t="shared" si="0"/>
        <v>314666666.66666669</v>
      </c>
      <c r="R7" s="46">
        <v>236000000</v>
      </c>
      <c r="S7" s="45">
        <f t="shared" ref="S7" si="2">Q7-R7</f>
        <v>78666666.666666687</v>
      </c>
      <c r="T7" s="47" t="s">
        <v>33</v>
      </c>
      <c r="U7" s="48" t="s">
        <v>57</v>
      </c>
      <c r="V7" s="48" t="s">
        <v>57</v>
      </c>
      <c r="W7" s="48" t="s">
        <v>57</v>
      </c>
      <c r="X7" s="48" t="s">
        <v>57</v>
      </c>
      <c r="Y7" s="48" t="s">
        <v>57</v>
      </c>
      <c r="Z7" s="49" t="s">
        <v>57</v>
      </c>
    </row>
    <row r="8" spans="2:26" s="12" customFormat="1" ht="150">
      <c r="B8" s="274"/>
      <c r="C8" s="280"/>
      <c r="D8" s="279"/>
      <c r="E8" s="117" t="s">
        <v>120</v>
      </c>
      <c r="F8" s="28" t="s">
        <v>118</v>
      </c>
      <c r="G8" s="119" t="s">
        <v>42</v>
      </c>
      <c r="H8" s="118" t="s">
        <v>117</v>
      </c>
      <c r="I8" s="30" t="s">
        <v>116</v>
      </c>
      <c r="J8" s="118" t="s">
        <v>36</v>
      </c>
      <c r="K8" s="120" t="s">
        <v>93</v>
      </c>
      <c r="L8" s="120" t="s">
        <v>35</v>
      </c>
      <c r="M8" s="121">
        <v>45441</v>
      </c>
      <c r="N8" s="121">
        <v>45455</v>
      </c>
      <c r="O8" s="121">
        <v>45838</v>
      </c>
      <c r="P8" s="66" t="s">
        <v>91</v>
      </c>
      <c r="Q8" s="122">
        <f t="shared" si="0"/>
        <v>266666666.66666666</v>
      </c>
      <c r="R8" s="123">
        <v>200000000</v>
      </c>
      <c r="S8" s="122">
        <f>Q8-R8</f>
        <v>66666666.666666657</v>
      </c>
      <c r="T8" s="124" t="s">
        <v>33</v>
      </c>
      <c r="U8" s="125" t="s">
        <v>57</v>
      </c>
      <c r="V8" s="125" t="s">
        <v>57</v>
      </c>
      <c r="W8" s="125" t="s">
        <v>57</v>
      </c>
      <c r="X8" s="125" t="s">
        <v>57</v>
      </c>
      <c r="Y8" s="125" t="s">
        <v>57</v>
      </c>
      <c r="Z8" s="126" t="s">
        <v>57</v>
      </c>
    </row>
    <row r="9" spans="2:26" s="12" customFormat="1" ht="150">
      <c r="B9" s="274"/>
      <c r="C9" s="280"/>
      <c r="D9" s="279"/>
      <c r="E9" s="64" t="s">
        <v>121</v>
      </c>
      <c r="F9" s="28" t="s">
        <v>119</v>
      </c>
      <c r="G9" s="29" t="s">
        <v>42</v>
      </c>
      <c r="H9" s="30" t="s">
        <v>117</v>
      </c>
      <c r="I9" s="30" t="s">
        <v>116</v>
      </c>
      <c r="J9" s="30" t="s">
        <v>36</v>
      </c>
      <c r="K9" s="28" t="s">
        <v>94</v>
      </c>
      <c r="L9" s="28" t="s">
        <v>35</v>
      </c>
      <c r="M9" s="31">
        <v>45441</v>
      </c>
      <c r="N9" s="31">
        <v>45455</v>
      </c>
      <c r="O9" s="31">
        <v>45838</v>
      </c>
      <c r="P9" s="66" t="s">
        <v>91</v>
      </c>
      <c r="Q9" s="32">
        <f t="shared" si="0"/>
        <v>266666666.66666666</v>
      </c>
      <c r="R9" s="33">
        <v>200000000</v>
      </c>
      <c r="S9" s="32">
        <f>Q9-R9</f>
        <v>66666666.666666657</v>
      </c>
      <c r="T9" s="114" t="s">
        <v>33</v>
      </c>
      <c r="U9" s="34" t="s">
        <v>57</v>
      </c>
      <c r="V9" s="34" t="s">
        <v>57</v>
      </c>
      <c r="W9" s="34" t="s">
        <v>57</v>
      </c>
      <c r="X9" s="34" t="s">
        <v>57</v>
      </c>
      <c r="Y9" s="34" t="s">
        <v>57</v>
      </c>
      <c r="Z9" s="67" t="s">
        <v>57</v>
      </c>
    </row>
    <row r="10" spans="2:26" s="12" customFormat="1" ht="193.5" customHeight="1">
      <c r="B10" s="274"/>
      <c r="C10" s="280"/>
      <c r="D10" s="279"/>
      <c r="E10" s="210" t="s">
        <v>196</v>
      </c>
      <c r="F10" s="211" t="s">
        <v>198</v>
      </c>
      <c r="G10" s="212" t="s">
        <v>199</v>
      </c>
      <c r="H10" s="211" t="s">
        <v>200</v>
      </c>
      <c r="I10" s="213" t="s">
        <v>201</v>
      </c>
      <c r="J10" s="213" t="s">
        <v>36</v>
      </c>
      <c r="K10" s="214" t="s">
        <v>202</v>
      </c>
      <c r="L10" s="211" t="s">
        <v>35</v>
      </c>
      <c r="M10" s="215">
        <v>45903</v>
      </c>
      <c r="N10" s="215">
        <v>45917</v>
      </c>
      <c r="O10" s="215">
        <v>46142</v>
      </c>
      <c r="P10" s="216" t="s">
        <v>206</v>
      </c>
      <c r="Q10" s="206">
        <f>R10/0.4</f>
        <v>375000000</v>
      </c>
      <c r="R10" s="217">
        <v>150000000</v>
      </c>
      <c r="S10" s="206">
        <f>Q10-R10</f>
        <v>225000000</v>
      </c>
      <c r="T10" s="151" t="s">
        <v>33</v>
      </c>
      <c r="U10" s="218" t="s">
        <v>203</v>
      </c>
      <c r="V10" s="218" t="s">
        <v>211</v>
      </c>
      <c r="W10" s="207" t="s">
        <v>57</v>
      </c>
      <c r="X10" s="207" t="s">
        <v>212</v>
      </c>
      <c r="Y10" s="207">
        <v>2025</v>
      </c>
      <c r="Z10" s="219" t="s">
        <v>213</v>
      </c>
    </row>
    <row r="11" spans="2:26" s="12" customFormat="1" ht="165.75" thickBot="1">
      <c r="B11" s="274"/>
      <c r="C11" s="280"/>
      <c r="D11" s="279"/>
      <c r="E11" s="210" t="s">
        <v>197</v>
      </c>
      <c r="F11" s="211" t="s">
        <v>204</v>
      </c>
      <c r="G11" s="212" t="s">
        <v>199</v>
      </c>
      <c r="H11" s="211" t="s">
        <v>200</v>
      </c>
      <c r="I11" s="213" t="s">
        <v>201</v>
      </c>
      <c r="J11" s="213" t="s">
        <v>36</v>
      </c>
      <c r="K11" s="211" t="s">
        <v>94</v>
      </c>
      <c r="L11" s="211" t="s">
        <v>35</v>
      </c>
      <c r="M11" s="215">
        <v>45903</v>
      </c>
      <c r="N11" s="215">
        <v>45917</v>
      </c>
      <c r="O11" s="215">
        <v>46142</v>
      </c>
      <c r="P11" s="216" t="s">
        <v>205</v>
      </c>
      <c r="Q11" s="206">
        <f>R11/0.4</f>
        <v>375000000</v>
      </c>
      <c r="R11" s="217">
        <v>150000000</v>
      </c>
      <c r="S11" s="206">
        <f>Q11-R11</f>
        <v>225000000</v>
      </c>
      <c r="T11" s="151" t="s">
        <v>33</v>
      </c>
      <c r="U11" s="218" t="s">
        <v>215</v>
      </c>
      <c r="V11" s="218" t="s">
        <v>215</v>
      </c>
      <c r="W11" s="207" t="s">
        <v>57</v>
      </c>
      <c r="X11" s="207" t="s">
        <v>57</v>
      </c>
      <c r="Y11" s="207" t="s">
        <v>57</v>
      </c>
      <c r="Z11" s="242" t="s">
        <v>57</v>
      </c>
    </row>
    <row r="12" spans="2:26" s="12" customFormat="1" ht="156.75" customHeight="1" thickBot="1">
      <c r="B12" s="274"/>
      <c r="C12" s="25" t="s">
        <v>25</v>
      </c>
      <c r="D12" s="26" t="s">
        <v>26</v>
      </c>
      <c r="E12" s="50" t="s">
        <v>82</v>
      </c>
      <c r="F12" s="51" t="s">
        <v>87</v>
      </c>
      <c r="G12" s="52" t="s">
        <v>86</v>
      </c>
      <c r="H12" s="53" t="s">
        <v>90</v>
      </c>
      <c r="I12" s="81" t="s">
        <v>112</v>
      </c>
      <c r="J12" s="53" t="s">
        <v>36</v>
      </c>
      <c r="K12" s="51" t="s">
        <v>85</v>
      </c>
      <c r="L12" s="51" t="s">
        <v>35</v>
      </c>
      <c r="M12" s="54">
        <v>45147</v>
      </c>
      <c r="N12" s="54">
        <v>45196</v>
      </c>
      <c r="O12" s="143">
        <v>45838</v>
      </c>
      <c r="P12" s="55" t="s">
        <v>91</v>
      </c>
      <c r="Q12" s="56">
        <f>R12/0.75</f>
        <v>285333333.33333331</v>
      </c>
      <c r="R12" s="57">
        <v>214000000</v>
      </c>
      <c r="S12" s="56">
        <f t="shared" si="1"/>
        <v>71333333.333333313</v>
      </c>
      <c r="T12" s="58" t="s">
        <v>33</v>
      </c>
      <c r="U12" s="59" t="s">
        <v>57</v>
      </c>
      <c r="V12" s="59" t="s">
        <v>57</v>
      </c>
      <c r="W12" s="59" t="s">
        <v>57</v>
      </c>
      <c r="X12" s="59" t="s">
        <v>57</v>
      </c>
      <c r="Y12" s="59" t="s">
        <v>57</v>
      </c>
      <c r="Z12" s="60" t="s">
        <v>57</v>
      </c>
    </row>
    <row r="13" spans="2:26" ht="127.5" customHeight="1">
      <c r="B13" s="274"/>
      <c r="C13" s="281" t="s">
        <v>27</v>
      </c>
      <c r="D13" s="283" t="s">
        <v>28</v>
      </c>
      <c r="E13" s="154" t="s">
        <v>139</v>
      </c>
      <c r="F13" s="146" t="s">
        <v>140</v>
      </c>
      <c r="G13" s="147" t="s">
        <v>43</v>
      </c>
      <c r="H13" s="146" t="s">
        <v>95</v>
      </c>
      <c r="I13" s="146" t="s">
        <v>96</v>
      </c>
      <c r="J13" s="146" t="s">
        <v>97</v>
      </c>
      <c r="K13" s="148" t="s">
        <v>34</v>
      </c>
      <c r="L13" s="148" t="s">
        <v>98</v>
      </c>
      <c r="M13" s="140">
        <v>45672</v>
      </c>
      <c r="N13" s="140">
        <v>45672</v>
      </c>
      <c r="O13" s="139">
        <v>45838</v>
      </c>
      <c r="P13" s="155" t="s">
        <v>99</v>
      </c>
      <c r="Q13" s="156">
        <f>R13/0.4</f>
        <v>150000000</v>
      </c>
      <c r="R13" s="156">
        <v>60000000</v>
      </c>
      <c r="S13" s="156">
        <f t="shared" ref="S13" si="3">Q13-R13</f>
        <v>90000000</v>
      </c>
      <c r="T13" s="149" t="s">
        <v>33</v>
      </c>
      <c r="U13" s="148" t="s">
        <v>57</v>
      </c>
      <c r="V13" s="148" t="s">
        <v>57</v>
      </c>
      <c r="W13" s="148" t="s">
        <v>57</v>
      </c>
      <c r="X13" s="148" t="s">
        <v>57</v>
      </c>
      <c r="Y13" s="148" t="s">
        <v>57</v>
      </c>
      <c r="Z13" s="157" t="s">
        <v>57</v>
      </c>
    </row>
    <row r="14" spans="2:26" s="181" customFormat="1" ht="127.5" customHeight="1">
      <c r="B14" s="274"/>
      <c r="C14" s="280"/>
      <c r="D14" s="284"/>
      <c r="E14" s="154" t="s">
        <v>224</v>
      </c>
      <c r="F14" s="200" t="s">
        <v>142</v>
      </c>
      <c r="G14" s="176" t="s">
        <v>43</v>
      </c>
      <c r="H14" s="200" t="s">
        <v>95</v>
      </c>
      <c r="I14" s="200" t="s">
        <v>143</v>
      </c>
      <c r="J14" s="200" t="s">
        <v>36</v>
      </c>
      <c r="K14" s="160" t="s">
        <v>34</v>
      </c>
      <c r="L14" s="160" t="s">
        <v>44</v>
      </c>
      <c r="M14" s="159">
        <v>45903</v>
      </c>
      <c r="N14" s="159">
        <v>45917</v>
      </c>
      <c r="O14" s="159">
        <v>46112</v>
      </c>
      <c r="P14" s="179">
        <v>0.8</v>
      </c>
      <c r="Q14" s="150">
        <f>R14/0.8</f>
        <v>187500000</v>
      </c>
      <c r="R14" s="150">
        <v>150000000</v>
      </c>
      <c r="S14" s="150">
        <f>Q14-R14</f>
        <v>37500000</v>
      </c>
      <c r="T14" s="173" t="s">
        <v>33</v>
      </c>
      <c r="U14" s="160" t="s">
        <v>57</v>
      </c>
      <c r="V14" s="160" t="s">
        <v>57</v>
      </c>
      <c r="W14" s="160" t="s">
        <v>57</v>
      </c>
      <c r="X14" s="160" t="s">
        <v>57</v>
      </c>
      <c r="Y14" s="160" t="s">
        <v>57</v>
      </c>
      <c r="Z14" s="161" t="s">
        <v>57</v>
      </c>
    </row>
    <row r="15" spans="2:26" s="181" customFormat="1" ht="45">
      <c r="B15" s="274"/>
      <c r="C15" s="280"/>
      <c r="D15" s="284"/>
      <c r="E15" s="154" t="s">
        <v>225</v>
      </c>
      <c r="F15" s="200" t="s">
        <v>144</v>
      </c>
      <c r="G15" s="176" t="s">
        <v>43</v>
      </c>
      <c r="H15" s="200" t="s">
        <v>95</v>
      </c>
      <c r="I15" s="201" t="s">
        <v>145</v>
      </c>
      <c r="J15" s="201" t="s">
        <v>36</v>
      </c>
      <c r="K15" s="160" t="s">
        <v>34</v>
      </c>
      <c r="L15" s="198" t="s">
        <v>44</v>
      </c>
      <c r="M15" s="158">
        <v>45840</v>
      </c>
      <c r="N15" s="158">
        <v>45854</v>
      </c>
      <c r="O15" s="159">
        <v>46010</v>
      </c>
      <c r="P15" s="243" t="s">
        <v>217</v>
      </c>
      <c r="Q15" s="150">
        <f>R15/0.75</f>
        <v>266666666.66666666</v>
      </c>
      <c r="R15" s="150">
        <v>200000000</v>
      </c>
      <c r="S15" s="150">
        <f>Q15-R15</f>
        <v>66666666.666666657</v>
      </c>
      <c r="T15" s="151" t="s">
        <v>33</v>
      </c>
      <c r="U15" s="152" t="s">
        <v>57</v>
      </c>
      <c r="V15" s="152" t="s">
        <v>57</v>
      </c>
      <c r="W15" s="152" t="s">
        <v>57</v>
      </c>
      <c r="X15" s="152" t="s">
        <v>57</v>
      </c>
      <c r="Y15" s="152" t="s">
        <v>57</v>
      </c>
      <c r="Z15" s="153" t="s">
        <v>57</v>
      </c>
    </row>
    <row r="16" spans="2:26" ht="360">
      <c r="B16" s="274"/>
      <c r="C16" s="280"/>
      <c r="D16" s="284"/>
      <c r="E16" s="61" t="s">
        <v>63</v>
      </c>
      <c r="F16" s="42" t="s">
        <v>73</v>
      </c>
      <c r="G16" s="62" t="s">
        <v>61</v>
      </c>
      <c r="H16" s="42" t="s">
        <v>60</v>
      </c>
      <c r="I16" s="80" t="s">
        <v>113</v>
      </c>
      <c r="J16" s="42" t="s">
        <v>36</v>
      </c>
      <c r="K16" s="39" t="s">
        <v>62</v>
      </c>
      <c r="L16" s="39" t="s">
        <v>44</v>
      </c>
      <c r="M16" s="43">
        <v>45140</v>
      </c>
      <c r="N16" s="43">
        <v>45196</v>
      </c>
      <c r="O16" s="142">
        <v>45838</v>
      </c>
      <c r="P16" s="63" t="s">
        <v>67</v>
      </c>
      <c r="Q16" s="35">
        <v>427000000</v>
      </c>
      <c r="R16" s="35">
        <v>427000000</v>
      </c>
      <c r="S16" s="35">
        <v>0</v>
      </c>
      <c r="T16" s="47" t="s">
        <v>33</v>
      </c>
      <c r="U16" s="36" t="s">
        <v>57</v>
      </c>
      <c r="V16" s="36" t="s">
        <v>57</v>
      </c>
      <c r="W16" s="36" t="s">
        <v>57</v>
      </c>
      <c r="X16" s="36" t="s">
        <v>57</v>
      </c>
      <c r="Y16" s="36" t="s">
        <v>57</v>
      </c>
      <c r="Z16" s="37" t="s">
        <v>57</v>
      </c>
    </row>
    <row r="17" spans="2:65" s="181" customFormat="1" ht="120">
      <c r="B17" s="274"/>
      <c r="C17" s="280"/>
      <c r="D17" s="284"/>
      <c r="E17" s="154" t="s">
        <v>226</v>
      </c>
      <c r="F17" s="200" t="s">
        <v>146</v>
      </c>
      <c r="G17" s="176" t="s">
        <v>147</v>
      </c>
      <c r="H17" s="200" t="s">
        <v>148</v>
      </c>
      <c r="I17" s="201" t="s">
        <v>149</v>
      </c>
      <c r="J17" s="200" t="s">
        <v>150</v>
      </c>
      <c r="K17" s="160" t="s">
        <v>151</v>
      </c>
      <c r="L17" s="198" t="s">
        <v>44</v>
      </c>
      <c r="M17" s="158">
        <v>45903</v>
      </c>
      <c r="N17" s="158">
        <v>45917</v>
      </c>
      <c r="O17" s="159">
        <v>46073</v>
      </c>
      <c r="P17" s="179">
        <v>0.95</v>
      </c>
      <c r="Q17" s="180">
        <f>R17/0.95</f>
        <v>31578947.368421055</v>
      </c>
      <c r="R17" s="180">
        <v>30000000</v>
      </c>
      <c r="S17" s="150">
        <f>Q17-R17</f>
        <v>1578947.3684210554</v>
      </c>
      <c r="T17" s="173" t="s">
        <v>33</v>
      </c>
      <c r="U17" s="202" t="s">
        <v>57</v>
      </c>
      <c r="V17" s="202" t="s">
        <v>57</v>
      </c>
      <c r="W17" s="202" t="s">
        <v>57</v>
      </c>
      <c r="X17" s="202" t="s">
        <v>57</v>
      </c>
      <c r="Y17" s="202" t="s">
        <v>57</v>
      </c>
      <c r="Z17" s="203" t="s">
        <v>57</v>
      </c>
    </row>
    <row r="18" spans="2:65" s="181" customFormat="1" ht="105">
      <c r="B18" s="274"/>
      <c r="C18" s="280"/>
      <c r="D18" s="284"/>
      <c r="E18" s="154" t="s">
        <v>227</v>
      </c>
      <c r="F18" s="200" t="s">
        <v>152</v>
      </c>
      <c r="G18" s="176" t="s">
        <v>153</v>
      </c>
      <c r="H18" s="200" t="s">
        <v>154</v>
      </c>
      <c r="I18" s="200" t="s">
        <v>154</v>
      </c>
      <c r="J18" s="200" t="s">
        <v>36</v>
      </c>
      <c r="K18" s="160" t="s">
        <v>34</v>
      </c>
      <c r="L18" s="198" t="s">
        <v>44</v>
      </c>
      <c r="M18" s="158">
        <v>45840</v>
      </c>
      <c r="N18" s="158">
        <v>45854</v>
      </c>
      <c r="O18" s="159">
        <v>46142</v>
      </c>
      <c r="P18" s="244" t="s">
        <v>218</v>
      </c>
      <c r="Q18" s="244" t="s">
        <v>219</v>
      </c>
      <c r="R18" s="244" t="s">
        <v>220</v>
      </c>
      <c r="S18" s="244" t="s">
        <v>221</v>
      </c>
      <c r="T18" s="151" t="s">
        <v>33</v>
      </c>
      <c r="U18" s="152" t="s">
        <v>57</v>
      </c>
      <c r="V18" s="152" t="s">
        <v>57</v>
      </c>
      <c r="W18" s="152" t="s">
        <v>57</v>
      </c>
      <c r="X18" s="152" t="s">
        <v>57</v>
      </c>
      <c r="Y18" s="152" t="s">
        <v>57</v>
      </c>
      <c r="Z18" s="153" t="s">
        <v>57</v>
      </c>
    </row>
    <row r="19" spans="2:65" s="181" customFormat="1" ht="384.75" customHeight="1">
      <c r="B19" s="274"/>
      <c r="C19" s="280"/>
      <c r="D19" s="284"/>
      <c r="E19" s="154" t="s">
        <v>228</v>
      </c>
      <c r="F19" s="204" t="s">
        <v>155</v>
      </c>
      <c r="G19" s="176" t="s">
        <v>156</v>
      </c>
      <c r="H19" s="201" t="s">
        <v>157</v>
      </c>
      <c r="I19" s="201" t="s">
        <v>158</v>
      </c>
      <c r="J19" s="201" t="s">
        <v>159</v>
      </c>
      <c r="K19" s="160" t="s">
        <v>34</v>
      </c>
      <c r="L19" s="198" t="s">
        <v>44</v>
      </c>
      <c r="M19" s="158">
        <v>45868</v>
      </c>
      <c r="N19" s="158">
        <v>45882</v>
      </c>
      <c r="O19" s="159">
        <v>46142</v>
      </c>
      <c r="P19" s="241" t="s">
        <v>160</v>
      </c>
      <c r="Q19" s="205">
        <f>R19/0.85</f>
        <v>117647058.82352942</v>
      </c>
      <c r="R19" s="180">
        <v>100000000</v>
      </c>
      <c r="S19" s="206">
        <f>Q19-R19</f>
        <v>17647058.823529422</v>
      </c>
      <c r="T19" s="206" t="s">
        <v>33</v>
      </c>
      <c r="U19" s="207" t="s">
        <v>57</v>
      </c>
      <c r="V19" s="207" t="s">
        <v>57</v>
      </c>
      <c r="W19" s="207" t="s">
        <v>57</v>
      </c>
      <c r="X19" s="207" t="s">
        <v>57</v>
      </c>
      <c r="Y19" s="207" t="s">
        <v>57</v>
      </c>
      <c r="Z19" s="208" t="s">
        <v>57</v>
      </c>
    </row>
    <row r="20" spans="2:65" s="181" customFormat="1" ht="138.75" customHeight="1">
      <c r="B20" s="274"/>
      <c r="C20" s="280"/>
      <c r="D20" s="284"/>
      <c r="E20" s="253" t="s">
        <v>229</v>
      </c>
      <c r="F20" s="204" t="s">
        <v>161</v>
      </c>
      <c r="G20" s="176" t="s">
        <v>156</v>
      </c>
      <c r="H20" s="201" t="s">
        <v>157</v>
      </c>
      <c r="I20" s="201" t="s">
        <v>162</v>
      </c>
      <c r="J20" s="201" t="s">
        <v>163</v>
      </c>
      <c r="K20" s="160" t="s">
        <v>34</v>
      </c>
      <c r="L20" s="198" t="s">
        <v>44</v>
      </c>
      <c r="M20" s="159">
        <v>45917</v>
      </c>
      <c r="N20" s="159">
        <v>45931</v>
      </c>
      <c r="O20" s="159">
        <v>46157</v>
      </c>
      <c r="P20" s="197" t="s">
        <v>164</v>
      </c>
      <c r="Q20" s="180">
        <v>110000000</v>
      </c>
      <c r="R20" s="180">
        <v>110000000</v>
      </c>
      <c r="S20" s="206">
        <v>0</v>
      </c>
      <c r="T20" s="206" t="s">
        <v>33</v>
      </c>
      <c r="U20" s="160" t="s">
        <v>57</v>
      </c>
      <c r="V20" s="160" t="s">
        <v>57</v>
      </c>
      <c r="W20" s="160" t="s">
        <v>57</v>
      </c>
      <c r="X20" s="160" t="s">
        <v>57</v>
      </c>
      <c r="Y20" s="160" t="s">
        <v>57</v>
      </c>
      <c r="Z20" s="161" t="s">
        <v>57</v>
      </c>
    </row>
    <row r="21" spans="2:65" s="181" customFormat="1" ht="138.75" customHeight="1">
      <c r="B21" s="274"/>
      <c r="C21" s="280"/>
      <c r="D21" s="284"/>
      <c r="E21" s="254" t="s">
        <v>230</v>
      </c>
      <c r="F21" s="175" t="s">
        <v>165</v>
      </c>
      <c r="G21" s="176" t="s">
        <v>166</v>
      </c>
      <c r="H21" s="200" t="s">
        <v>167</v>
      </c>
      <c r="I21" s="200" t="s">
        <v>168</v>
      </c>
      <c r="J21" s="200" t="s">
        <v>36</v>
      </c>
      <c r="K21" s="160" t="s">
        <v>34</v>
      </c>
      <c r="L21" s="160" t="s">
        <v>44</v>
      </c>
      <c r="M21" s="159">
        <v>45868</v>
      </c>
      <c r="N21" s="159">
        <v>45882</v>
      </c>
      <c r="O21" s="159">
        <v>46052</v>
      </c>
      <c r="P21" s="179" t="s">
        <v>169</v>
      </c>
      <c r="Q21" s="180">
        <f>R21/0.8</f>
        <v>187500000</v>
      </c>
      <c r="R21" s="180">
        <v>150000000</v>
      </c>
      <c r="S21" s="150">
        <f>Q21-R21</f>
        <v>37500000</v>
      </c>
      <c r="T21" s="150" t="s">
        <v>33</v>
      </c>
      <c r="U21" s="160" t="s">
        <v>57</v>
      </c>
      <c r="V21" s="160" t="s">
        <v>57</v>
      </c>
      <c r="W21" s="160" t="s">
        <v>57</v>
      </c>
      <c r="X21" s="160" t="s">
        <v>57</v>
      </c>
      <c r="Y21" s="160" t="s">
        <v>57</v>
      </c>
      <c r="Z21" s="161" t="s">
        <v>57</v>
      </c>
    </row>
    <row r="22" spans="2:65" ht="180">
      <c r="B22" s="274"/>
      <c r="C22" s="280"/>
      <c r="D22" s="284"/>
      <c r="E22" s="162" t="s">
        <v>64</v>
      </c>
      <c r="F22" s="41" t="s">
        <v>74</v>
      </c>
      <c r="G22" s="40" t="s">
        <v>59</v>
      </c>
      <c r="H22" s="41" t="s">
        <v>68</v>
      </c>
      <c r="I22" s="163" t="s">
        <v>114</v>
      </c>
      <c r="J22" s="41" t="s">
        <v>36</v>
      </c>
      <c r="K22" s="164" t="s">
        <v>69</v>
      </c>
      <c r="L22" s="164" t="s">
        <v>44</v>
      </c>
      <c r="M22" s="165">
        <v>45140</v>
      </c>
      <c r="N22" s="165">
        <v>45196</v>
      </c>
      <c r="O22" s="144">
        <v>45838</v>
      </c>
      <c r="P22" s="63" t="s">
        <v>70</v>
      </c>
      <c r="Q22" s="104">
        <v>33000000</v>
      </c>
      <c r="R22" s="104">
        <v>33000000</v>
      </c>
      <c r="S22" s="104">
        <v>0</v>
      </c>
      <c r="T22" s="166" t="s">
        <v>33</v>
      </c>
      <c r="U22" s="167" t="s">
        <v>57</v>
      </c>
      <c r="V22" s="167" t="s">
        <v>57</v>
      </c>
      <c r="W22" s="167" t="s">
        <v>57</v>
      </c>
      <c r="X22" s="167" t="s">
        <v>57</v>
      </c>
      <c r="Y22" s="167" t="s">
        <v>57</v>
      </c>
      <c r="Z22" s="168" t="s">
        <v>57</v>
      </c>
    </row>
    <row r="23" spans="2:65" ht="138.75" customHeight="1">
      <c r="B23" s="274"/>
      <c r="C23" s="280"/>
      <c r="D23" s="284"/>
      <c r="E23" s="64" t="s">
        <v>65</v>
      </c>
      <c r="F23" s="65" t="s">
        <v>75</v>
      </c>
      <c r="G23" s="29" t="s">
        <v>59</v>
      </c>
      <c r="H23" s="30" t="s">
        <v>71</v>
      </c>
      <c r="I23" s="82" t="s">
        <v>114</v>
      </c>
      <c r="J23" s="30" t="s">
        <v>36</v>
      </c>
      <c r="K23" s="28" t="s">
        <v>72</v>
      </c>
      <c r="L23" s="28" t="s">
        <v>44</v>
      </c>
      <c r="M23" s="31">
        <v>45140</v>
      </c>
      <c r="N23" s="31">
        <v>45196</v>
      </c>
      <c r="O23" s="144">
        <v>45838</v>
      </c>
      <c r="P23" s="66" t="s">
        <v>70</v>
      </c>
      <c r="Q23" s="33">
        <v>173000000</v>
      </c>
      <c r="R23" s="33">
        <v>173000000</v>
      </c>
      <c r="S23" s="32">
        <v>0</v>
      </c>
      <c r="T23" s="32" t="s">
        <v>33</v>
      </c>
      <c r="U23" s="34" t="s">
        <v>57</v>
      </c>
      <c r="V23" s="34" t="s">
        <v>57</v>
      </c>
      <c r="W23" s="34" t="s">
        <v>57</v>
      </c>
      <c r="X23" s="34" t="s">
        <v>57</v>
      </c>
      <c r="Y23" s="34" t="s">
        <v>57</v>
      </c>
      <c r="Z23" s="67" t="s">
        <v>57</v>
      </c>
    </row>
    <row r="24" spans="2:65" ht="72" customHeight="1" thickBot="1">
      <c r="B24" s="274"/>
      <c r="C24" s="282"/>
      <c r="D24" s="285"/>
      <c r="E24" s="64" t="s">
        <v>138</v>
      </c>
      <c r="F24" s="30" t="s">
        <v>100</v>
      </c>
      <c r="G24" s="113" t="s">
        <v>59</v>
      </c>
      <c r="H24" s="30" t="s">
        <v>58</v>
      </c>
      <c r="I24" s="30" t="s">
        <v>101</v>
      </c>
      <c r="J24" s="30" t="s">
        <v>36</v>
      </c>
      <c r="K24" s="28" t="s">
        <v>93</v>
      </c>
      <c r="L24" s="28" t="s">
        <v>44</v>
      </c>
      <c r="M24" s="31">
        <v>45602</v>
      </c>
      <c r="N24" s="31">
        <v>45616</v>
      </c>
      <c r="O24" s="31">
        <v>46008</v>
      </c>
      <c r="P24" s="66" t="s">
        <v>49</v>
      </c>
      <c r="Q24" s="45">
        <v>400000000</v>
      </c>
      <c r="R24" s="45">
        <v>400000000</v>
      </c>
      <c r="S24" s="32">
        <v>0</v>
      </c>
      <c r="T24" s="114" t="s">
        <v>33</v>
      </c>
      <c r="U24" s="115" t="s">
        <v>57</v>
      </c>
      <c r="V24" s="115" t="s">
        <v>57</v>
      </c>
      <c r="W24" s="115" t="s">
        <v>57</v>
      </c>
      <c r="X24" s="115" t="s">
        <v>57</v>
      </c>
      <c r="Y24" s="115" t="s">
        <v>57</v>
      </c>
      <c r="Z24" s="116" t="s">
        <v>57</v>
      </c>
    </row>
    <row r="25" spans="2:65" s="27" customFormat="1" ht="241.5" customHeight="1">
      <c r="B25" s="274"/>
      <c r="C25" s="275"/>
      <c r="D25" s="277" t="s">
        <v>38</v>
      </c>
      <c r="E25" s="220" t="s">
        <v>123</v>
      </c>
      <c r="F25" s="221" t="s">
        <v>124</v>
      </c>
      <c r="G25" s="222" t="s">
        <v>125</v>
      </c>
      <c r="H25" s="223" t="s">
        <v>126</v>
      </c>
      <c r="I25" s="223" t="s">
        <v>127</v>
      </c>
      <c r="J25" s="223" t="s">
        <v>128</v>
      </c>
      <c r="K25" s="224" t="s">
        <v>34</v>
      </c>
      <c r="L25" s="224" t="s">
        <v>35</v>
      </c>
      <c r="M25" s="225">
        <v>45665</v>
      </c>
      <c r="N25" s="225">
        <v>45681</v>
      </c>
      <c r="O25" s="225">
        <v>46391</v>
      </c>
      <c r="P25" s="226">
        <v>0.95</v>
      </c>
      <c r="Q25" s="227">
        <f>R25/0.95</f>
        <v>52631578.947368421</v>
      </c>
      <c r="R25" s="227">
        <v>50000000</v>
      </c>
      <c r="S25" s="227">
        <f>Q25-R25</f>
        <v>2631578.9473684207</v>
      </c>
      <c r="T25" s="228" t="s">
        <v>33</v>
      </c>
      <c r="U25" s="224" t="s">
        <v>57</v>
      </c>
      <c r="V25" s="229" t="s">
        <v>57</v>
      </c>
      <c r="W25" s="224" t="s">
        <v>57</v>
      </c>
      <c r="X25" s="229" t="s">
        <v>57</v>
      </c>
      <c r="Y25" s="229" t="s">
        <v>57</v>
      </c>
      <c r="Z25" s="230" t="s">
        <v>57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</row>
    <row r="26" spans="2:65" ht="228.2" customHeight="1" thickBot="1">
      <c r="B26" s="274"/>
      <c r="C26" s="276"/>
      <c r="D26" s="278"/>
      <c r="E26" s="127" t="s">
        <v>66</v>
      </c>
      <c r="F26" s="128" t="s">
        <v>77</v>
      </c>
      <c r="G26" s="129" t="s">
        <v>76</v>
      </c>
      <c r="H26" s="128" t="s">
        <v>78</v>
      </c>
      <c r="I26" s="130" t="s">
        <v>115</v>
      </c>
      <c r="J26" s="128" t="s">
        <v>36</v>
      </c>
      <c r="K26" s="131" t="s">
        <v>79</v>
      </c>
      <c r="L26" s="131" t="s">
        <v>35</v>
      </c>
      <c r="M26" s="132">
        <v>45147</v>
      </c>
      <c r="N26" s="132">
        <v>45196</v>
      </c>
      <c r="O26" s="145">
        <v>45838</v>
      </c>
      <c r="P26" s="133">
        <v>0.85</v>
      </c>
      <c r="Q26" s="246">
        <f>R26/0.85</f>
        <v>743529411.7647059</v>
      </c>
      <c r="R26" s="134">
        <v>632000000</v>
      </c>
      <c r="S26" s="135">
        <f>Q26-R26</f>
        <v>111529411.7647059</v>
      </c>
      <c r="T26" s="136" t="s">
        <v>33</v>
      </c>
      <c r="U26" s="137" t="s">
        <v>57</v>
      </c>
      <c r="V26" s="137" t="s">
        <v>57</v>
      </c>
      <c r="W26" s="137" t="s">
        <v>57</v>
      </c>
      <c r="X26" s="137" t="s">
        <v>57</v>
      </c>
      <c r="Y26" s="137" t="s">
        <v>57</v>
      </c>
      <c r="Z26" s="138" t="s">
        <v>57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</row>
    <row r="27" spans="2:65" s="181" customFormat="1" ht="144.75" customHeight="1">
      <c r="B27" s="274"/>
      <c r="C27" s="288" t="s">
        <v>29</v>
      </c>
      <c r="D27" s="286" t="s">
        <v>30</v>
      </c>
      <c r="E27" s="255" t="s">
        <v>231</v>
      </c>
      <c r="F27" s="182" t="s">
        <v>170</v>
      </c>
      <c r="G27" s="183" t="s">
        <v>171</v>
      </c>
      <c r="H27" s="184" t="s">
        <v>172</v>
      </c>
      <c r="I27" s="184" t="s">
        <v>173</v>
      </c>
      <c r="J27" s="185" t="s">
        <v>174</v>
      </c>
      <c r="K27" s="186" t="s">
        <v>34</v>
      </c>
      <c r="L27" s="186" t="s">
        <v>44</v>
      </c>
      <c r="M27" s="187">
        <v>45854</v>
      </c>
      <c r="N27" s="187">
        <v>45868</v>
      </c>
      <c r="O27" s="187">
        <v>46052</v>
      </c>
      <c r="P27" s="188" t="s">
        <v>175</v>
      </c>
      <c r="Q27" s="189">
        <f>R27/0.9</f>
        <v>22222222.22222222</v>
      </c>
      <c r="R27" s="189">
        <v>20000000</v>
      </c>
      <c r="S27" s="190">
        <f>Q27-R27</f>
        <v>2222222.2222222202</v>
      </c>
      <c r="T27" s="191" t="s">
        <v>33</v>
      </c>
      <c r="U27" s="169" t="s">
        <v>57</v>
      </c>
      <c r="V27" s="169" t="s">
        <v>57</v>
      </c>
      <c r="W27" s="169" t="s">
        <v>57</v>
      </c>
      <c r="X27" s="169" t="s">
        <v>57</v>
      </c>
      <c r="Y27" s="169" t="s">
        <v>57</v>
      </c>
      <c r="Z27" s="170" t="s">
        <v>57</v>
      </c>
    </row>
    <row r="28" spans="2:65" s="181" customFormat="1" ht="98.45" customHeight="1">
      <c r="B28" s="274"/>
      <c r="C28" s="278"/>
      <c r="D28" s="278"/>
      <c r="E28" s="256" t="s">
        <v>232</v>
      </c>
      <c r="F28" s="192" t="s">
        <v>176</v>
      </c>
      <c r="G28" s="193" t="s">
        <v>171</v>
      </c>
      <c r="H28" s="194" t="s">
        <v>172</v>
      </c>
      <c r="I28" s="194" t="s">
        <v>177</v>
      </c>
      <c r="J28" s="194" t="s">
        <v>178</v>
      </c>
      <c r="K28" s="160" t="s">
        <v>179</v>
      </c>
      <c r="L28" s="195" t="s">
        <v>44</v>
      </c>
      <c r="M28" s="196">
        <v>45854</v>
      </c>
      <c r="N28" s="159">
        <v>45868</v>
      </c>
      <c r="O28" s="196">
        <v>46052</v>
      </c>
      <c r="P28" s="197">
        <v>1</v>
      </c>
      <c r="Q28" s="180">
        <v>100000000</v>
      </c>
      <c r="R28" s="180">
        <v>100000000</v>
      </c>
      <c r="S28" s="171">
        <v>0</v>
      </c>
      <c r="T28" s="172" t="s">
        <v>33</v>
      </c>
      <c r="U28" s="169" t="s">
        <v>57</v>
      </c>
      <c r="V28" s="169" t="s">
        <v>57</v>
      </c>
      <c r="W28" s="169" t="s">
        <v>57</v>
      </c>
      <c r="X28" s="169" t="s">
        <v>57</v>
      </c>
      <c r="Y28" s="169" t="s">
        <v>57</v>
      </c>
      <c r="Z28" s="170" t="s">
        <v>57</v>
      </c>
    </row>
    <row r="29" spans="2:65" s="181" customFormat="1" ht="98.45" customHeight="1">
      <c r="B29" s="274"/>
      <c r="C29" s="278"/>
      <c r="D29" s="278"/>
      <c r="E29" s="256" t="s">
        <v>233</v>
      </c>
      <c r="F29" s="192" t="s">
        <v>180</v>
      </c>
      <c r="G29" s="193" t="s">
        <v>171</v>
      </c>
      <c r="H29" s="194" t="s">
        <v>172</v>
      </c>
      <c r="I29" s="194" t="s">
        <v>181</v>
      </c>
      <c r="J29" s="194" t="s">
        <v>182</v>
      </c>
      <c r="K29" s="160" t="s">
        <v>34</v>
      </c>
      <c r="L29" s="198" t="s">
        <v>44</v>
      </c>
      <c r="M29" s="196">
        <v>45840</v>
      </c>
      <c r="N29" s="158">
        <v>45854</v>
      </c>
      <c r="O29" s="159">
        <v>46112</v>
      </c>
      <c r="P29" s="197">
        <v>1</v>
      </c>
      <c r="Q29" s="180">
        <v>10000000</v>
      </c>
      <c r="R29" s="180">
        <v>10000000</v>
      </c>
      <c r="S29" s="171">
        <v>0</v>
      </c>
      <c r="T29" s="172" t="s">
        <v>33</v>
      </c>
      <c r="U29" s="169" t="s">
        <v>57</v>
      </c>
      <c r="V29" s="169" t="s">
        <v>57</v>
      </c>
      <c r="W29" s="169" t="s">
        <v>57</v>
      </c>
      <c r="X29" s="169" t="s">
        <v>57</v>
      </c>
      <c r="Y29" s="169" t="s">
        <v>57</v>
      </c>
      <c r="Z29" s="170" t="s">
        <v>57</v>
      </c>
    </row>
    <row r="30" spans="2:65" s="181" customFormat="1" ht="98.45" customHeight="1">
      <c r="B30" s="274"/>
      <c r="C30" s="278"/>
      <c r="D30" s="278"/>
      <c r="E30" s="256" t="s">
        <v>234</v>
      </c>
      <c r="F30" s="175" t="s">
        <v>183</v>
      </c>
      <c r="G30" s="176" t="s">
        <v>171</v>
      </c>
      <c r="H30" s="177" t="s">
        <v>172</v>
      </c>
      <c r="I30" s="177" t="s">
        <v>181</v>
      </c>
      <c r="J30" s="199" t="s">
        <v>184</v>
      </c>
      <c r="K30" s="160" t="s">
        <v>34</v>
      </c>
      <c r="L30" s="160" t="s">
        <v>44</v>
      </c>
      <c r="M30" s="159">
        <v>45840</v>
      </c>
      <c r="N30" s="159">
        <v>45854</v>
      </c>
      <c r="O30" s="159">
        <v>46112</v>
      </c>
      <c r="P30" s="160" t="s">
        <v>185</v>
      </c>
      <c r="Q30" s="180">
        <v>20000000</v>
      </c>
      <c r="R30" s="180">
        <v>20000000</v>
      </c>
      <c r="S30" s="150">
        <v>0</v>
      </c>
      <c r="T30" s="173" t="s">
        <v>33</v>
      </c>
      <c r="U30" s="160" t="s">
        <v>57</v>
      </c>
      <c r="V30" s="160" t="s">
        <v>57</v>
      </c>
      <c r="W30" s="160" t="s">
        <v>57</v>
      </c>
      <c r="X30" s="160" t="s">
        <v>57</v>
      </c>
      <c r="Y30" s="160" t="s">
        <v>57</v>
      </c>
      <c r="Z30" s="161" t="s">
        <v>57</v>
      </c>
    </row>
    <row r="31" spans="2:65" ht="98.45" customHeight="1">
      <c r="B31" s="274"/>
      <c r="C31" s="278"/>
      <c r="D31" s="278"/>
      <c r="E31" s="97" t="s">
        <v>122</v>
      </c>
      <c r="F31" s="98" t="s">
        <v>129</v>
      </c>
      <c r="G31" s="99" t="s">
        <v>130</v>
      </c>
      <c r="H31" s="100" t="s">
        <v>131</v>
      </c>
      <c r="I31" s="100" t="s">
        <v>132</v>
      </c>
      <c r="J31" s="100" t="s">
        <v>36</v>
      </c>
      <c r="K31" s="107" t="s">
        <v>34</v>
      </c>
      <c r="L31" s="107" t="s">
        <v>35</v>
      </c>
      <c r="M31" s="102">
        <v>45630</v>
      </c>
      <c r="N31" s="102">
        <v>45644</v>
      </c>
      <c r="O31" s="102">
        <v>45838</v>
      </c>
      <c r="P31" s="108" t="s">
        <v>136</v>
      </c>
      <c r="Q31" s="109">
        <v>80000000</v>
      </c>
      <c r="R31" s="109">
        <v>80000000</v>
      </c>
      <c r="S31" s="110">
        <v>0</v>
      </c>
      <c r="T31" s="111" t="s">
        <v>33</v>
      </c>
      <c r="U31" s="107" t="s">
        <v>133</v>
      </c>
      <c r="V31" s="107">
        <v>4</v>
      </c>
      <c r="W31" s="107" t="s">
        <v>134</v>
      </c>
      <c r="X31" s="107" t="s">
        <v>135</v>
      </c>
      <c r="Y31" s="107">
        <v>2023</v>
      </c>
      <c r="Z31" s="112" t="s">
        <v>137</v>
      </c>
    </row>
    <row r="32" spans="2:65" s="181" customFormat="1" ht="75">
      <c r="B32" s="274"/>
      <c r="C32" s="278"/>
      <c r="D32" s="278"/>
      <c r="E32" s="254" t="s">
        <v>235</v>
      </c>
      <c r="F32" s="175" t="s">
        <v>186</v>
      </c>
      <c r="G32" s="176" t="s">
        <v>187</v>
      </c>
      <c r="H32" s="177" t="s">
        <v>188</v>
      </c>
      <c r="I32" s="178" t="s">
        <v>189</v>
      </c>
      <c r="J32" s="177" t="s">
        <v>190</v>
      </c>
      <c r="K32" s="160" t="s">
        <v>34</v>
      </c>
      <c r="L32" s="160" t="s">
        <v>44</v>
      </c>
      <c r="M32" s="159">
        <v>45917</v>
      </c>
      <c r="N32" s="159">
        <v>45931</v>
      </c>
      <c r="O32" s="231">
        <v>46079</v>
      </c>
      <c r="P32" s="179" t="s">
        <v>169</v>
      </c>
      <c r="Q32" s="180">
        <f>R32/0.8</f>
        <v>100000000</v>
      </c>
      <c r="R32" s="180">
        <v>80000000</v>
      </c>
      <c r="S32" s="150">
        <f>Q32-R32</f>
        <v>20000000</v>
      </c>
      <c r="T32" s="173" t="s">
        <v>33</v>
      </c>
      <c r="U32" s="160" t="s">
        <v>57</v>
      </c>
      <c r="V32" s="160" t="s">
        <v>57</v>
      </c>
      <c r="W32" s="160" t="s">
        <v>57</v>
      </c>
      <c r="X32" s="160" t="s">
        <v>57</v>
      </c>
      <c r="Y32" s="160" t="s">
        <v>57</v>
      </c>
      <c r="Z32" s="161" t="s">
        <v>57</v>
      </c>
    </row>
    <row r="33" spans="2:26" s="181" customFormat="1" ht="135">
      <c r="B33" s="274"/>
      <c r="C33" s="278"/>
      <c r="D33" s="278"/>
      <c r="E33" s="254" t="s">
        <v>236</v>
      </c>
      <c r="F33" s="175" t="s">
        <v>191</v>
      </c>
      <c r="G33" s="176" t="s">
        <v>192</v>
      </c>
      <c r="H33" s="177" t="s">
        <v>193</v>
      </c>
      <c r="I33" s="177" t="s">
        <v>194</v>
      </c>
      <c r="J33" s="177" t="s">
        <v>195</v>
      </c>
      <c r="K33" s="160" t="s">
        <v>34</v>
      </c>
      <c r="L33" s="209" t="s">
        <v>35</v>
      </c>
      <c r="M33" s="159">
        <v>45903</v>
      </c>
      <c r="N33" s="159">
        <v>45924</v>
      </c>
      <c r="O33" s="159">
        <v>46157</v>
      </c>
      <c r="P33" s="179">
        <v>1</v>
      </c>
      <c r="Q33" s="180">
        <v>500000000</v>
      </c>
      <c r="R33" s="180">
        <v>500000000</v>
      </c>
      <c r="S33" s="150">
        <v>0</v>
      </c>
      <c r="T33" s="173" t="s">
        <v>33</v>
      </c>
      <c r="U33" s="160" t="s">
        <v>57</v>
      </c>
      <c r="V33" s="160" t="s">
        <v>57</v>
      </c>
      <c r="W33" s="160" t="s">
        <v>57</v>
      </c>
      <c r="X33" s="160" t="s">
        <v>57</v>
      </c>
      <c r="Y33" s="160" t="s">
        <v>57</v>
      </c>
      <c r="Z33" s="161" t="s">
        <v>57</v>
      </c>
    </row>
    <row r="34" spans="2:26" s="240" customFormat="1" ht="84.75" customHeight="1">
      <c r="B34" s="274"/>
      <c r="C34" s="278"/>
      <c r="D34" s="278"/>
      <c r="E34" s="256" t="s">
        <v>237</v>
      </c>
      <c r="F34" s="232" t="s">
        <v>207</v>
      </c>
      <c r="G34" s="233" t="s">
        <v>208</v>
      </c>
      <c r="H34" s="234" t="s">
        <v>209</v>
      </c>
      <c r="I34" s="234" t="s">
        <v>216</v>
      </c>
      <c r="J34" s="234" t="s">
        <v>36</v>
      </c>
      <c r="K34" s="214" t="s">
        <v>34</v>
      </c>
      <c r="L34" s="235" t="s">
        <v>35</v>
      </c>
      <c r="M34" s="236">
        <v>45924</v>
      </c>
      <c r="N34" s="236">
        <v>45938</v>
      </c>
      <c r="O34" s="236">
        <v>46170</v>
      </c>
      <c r="P34" s="237" t="s">
        <v>210</v>
      </c>
      <c r="Q34" s="238">
        <v>117647059</v>
      </c>
      <c r="R34" s="238">
        <v>100000000</v>
      </c>
      <c r="S34" s="171">
        <f>Q34-R34</f>
        <v>17647059</v>
      </c>
      <c r="T34" s="172" t="s">
        <v>33</v>
      </c>
      <c r="U34" s="214" t="s">
        <v>57</v>
      </c>
      <c r="V34" s="214" t="s">
        <v>57</v>
      </c>
      <c r="W34" s="214" t="s">
        <v>57</v>
      </c>
      <c r="X34" s="214" t="s">
        <v>57</v>
      </c>
      <c r="Y34" s="214" t="s">
        <v>57</v>
      </c>
      <c r="Z34" s="239" t="s">
        <v>57</v>
      </c>
    </row>
    <row r="35" spans="2:26" ht="60">
      <c r="B35" s="274"/>
      <c r="C35" s="278"/>
      <c r="D35" s="278"/>
      <c r="E35" s="97" t="s">
        <v>106</v>
      </c>
      <c r="F35" s="98" t="s">
        <v>107</v>
      </c>
      <c r="G35" s="99" t="s">
        <v>108</v>
      </c>
      <c r="H35" s="100" t="s">
        <v>109</v>
      </c>
      <c r="I35" s="100" t="s">
        <v>110</v>
      </c>
      <c r="J35" s="100" t="s">
        <v>36</v>
      </c>
      <c r="K35" s="101" t="s">
        <v>34</v>
      </c>
      <c r="L35" s="101" t="s">
        <v>35</v>
      </c>
      <c r="M35" s="102">
        <v>45448</v>
      </c>
      <c r="N35" s="102">
        <v>45476</v>
      </c>
      <c r="O35" s="102">
        <v>46141</v>
      </c>
      <c r="P35" s="101" t="s">
        <v>105</v>
      </c>
      <c r="Q35" s="103">
        <f>R35/0.85</f>
        <v>176470588.23529413</v>
      </c>
      <c r="R35" s="103">
        <v>150000000</v>
      </c>
      <c r="S35" s="104">
        <f>Q35-R35</f>
        <v>26470588.235294133</v>
      </c>
      <c r="T35" s="105" t="s">
        <v>33</v>
      </c>
      <c r="U35" s="101" t="s">
        <v>57</v>
      </c>
      <c r="V35" s="101" t="s">
        <v>57</v>
      </c>
      <c r="W35" s="101" t="s">
        <v>57</v>
      </c>
      <c r="X35" s="101" t="s">
        <v>57</v>
      </c>
      <c r="Y35" s="101" t="s">
        <v>57</v>
      </c>
      <c r="Z35" s="106" t="s">
        <v>57</v>
      </c>
    </row>
    <row r="36" spans="2:26" ht="60.75" thickBot="1">
      <c r="B36" s="274"/>
      <c r="C36" s="287"/>
      <c r="D36" s="287"/>
      <c r="E36" s="72" t="s">
        <v>102</v>
      </c>
      <c r="F36" s="73" t="s">
        <v>103</v>
      </c>
      <c r="G36" s="74" t="s">
        <v>37</v>
      </c>
      <c r="H36" s="75" t="s">
        <v>39</v>
      </c>
      <c r="I36" s="75" t="s">
        <v>104</v>
      </c>
      <c r="J36" s="75" t="s">
        <v>36</v>
      </c>
      <c r="K36" s="76" t="s">
        <v>34</v>
      </c>
      <c r="L36" s="77" t="s">
        <v>35</v>
      </c>
      <c r="M36" s="84">
        <v>45672</v>
      </c>
      <c r="N36" s="84">
        <v>45686</v>
      </c>
      <c r="O36" s="84">
        <v>45975</v>
      </c>
      <c r="P36" s="78" t="s">
        <v>105</v>
      </c>
      <c r="Q36" s="68">
        <f>R36/0.85</f>
        <v>588235294.11764705</v>
      </c>
      <c r="R36" s="68">
        <v>500000000</v>
      </c>
      <c r="S36" s="68">
        <f>Q36-R36</f>
        <v>88235294.117647052</v>
      </c>
      <c r="T36" s="79" t="s">
        <v>33</v>
      </c>
      <c r="U36" s="69" t="s">
        <v>57</v>
      </c>
      <c r="V36" s="69" t="s">
        <v>57</v>
      </c>
      <c r="W36" s="69" t="s">
        <v>57</v>
      </c>
      <c r="X36" s="69" t="s">
        <v>57</v>
      </c>
      <c r="Y36" s="69" t="s">
        <v>57</v>
      </c>
      <c r="Z36" s="70" t="s">
        <v>57</v>
      </c>
    </row>
    <row r="37" spans="2:26" ht="14.25" customHeight="1">
      <c r="B37" s="22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2:26" ht="18.75">
      <c r="B38" s="21" t="s">
        <v>48</v>
      </c>
      <c r="R38" s="20"/>
    </row>
    <row r="39" spans="2:26" ht="149.25" customHeight="1">
      <c r="B39" s="273" t="s">
        <v>47</v>
      </c>
      <c r="C39" s="273"/>
      <c r="D39" s="273"/>
      <c r="E39" s="273"/>
      <c r="F39" s="27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2:26">
      <c r="B40" s="174"/>
    </row>
    <row r="41" spans="2:26">
      <c r="B41" s="174"/>
    </row>
    <row r="42" spans="2:26" ht="15" customHeight="1">
      <c r="B42" s="71"/>
      <c r="C42" s="96" t="s">
        <v>141</v>
      </c>
    </row>
  </sheetData>
  <autoFilter ref="B4:Z36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24">
    <sortCondition ref="D6:D24"/>
  </sortState>
  <mergeCells count="36"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  <mergeCell ref="B39:F39"/>
    <mergeCell ref="B6:B36"/>
    <mergeCell ref="C25:C26"/>
    <mergeCell ref="D25:D26"/>
    <mergeCell ref="D6:D11"/>
    <mergeCell ref="C6:C11"/>
    <mergeCell ref="C13:C24"/>
    <mergeCell ref="D13:D24"/>
    <mergeCell ref="D27:D36"/>
    <mergeCell ref="C27:C36"/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</mergeCells>
  <dataValidations count="2">
    <dataValidation type="whole" operator="greaterThanOrEqual" allowBlank="1" showInputMessage="1" showErrorMessage="1" sqref="R23 Q20 Q28:Q30 Q33:Q34 R25:R35 R17 R19:R21 R6:R12 Q37" xr:uid="{00000000-0002-0000-0000-000000000000}">
      <formula1>0</formula1>
    </dataValidation>
    <dataValidation type="decimal" operator="greaterThanOrEqual" allowBlank="1" showInputMessage="1" showErrorMessage="1" sqref="Q17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defaultColWidth="0" defaultRowHeight="1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/>
    <row r="2" spans="1:6" s="248" customFormat="1" ht="34.5" customHeight="1" thickBot="1">
      <c r="A2" s="247"/>
      <c r="B2" s="313" t="s">
        <v>41</v>
      </c>
      <c r="C2" s="314"/>
      <c r="D2" s="314"/>
      <c r="E2" s="315"/>
      <c r="F2" s="247"/>
    </row>
    <row r="3" spans="1:6" s="248" customFormat="1" ht="15.75" thickBot="1">
      <c r="A3" s="247"/>
      <c r="B3" s="15" t="s">
        <v>40</v>
      </c>
      <c r="C3" s="16" t="s">
        <v>45</v>
      </c>
      <c r="D3" s="16" t="s">
        <v>46</v>
      </c>
      <c r="E3" s="16" t="s">
        <v>32</v>
      </c>
      <c r="F3" s="247"/>
    </row>
    <row r="4" spans="1:6" s="247" customFormat="1" ht="15.75" thickBot="1">
      <c r="B4" s="310" t="s">
        <v>222</v>
      </c>
      <c r="C4" s="311"/>
      <c r="D4" s="311"/>
      <c r="E4" s="312"/>
    </row>
    <row r="5" spans="1:6" s="247" customFormat="1" ht="45.75" thickBot="1">
      <c r="B5" s="249">
        <v>45827</v>
      </c>
      <c r="C5" s="250">
        <v>86</v>
      </c>
      <c r="D5" s="251" t="s">
        <v>27</v>
      </c>
      <c r="E5" s="252" t="s">
        <v>223</v>
      </c>
    </row>
  </sheetData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Vlastislav Sýkora</cp:lastModifiedBy>
  <cp:revision>7</cp:revision>
  <cp:lastPrinted>2024-01-05T08:58:37Z</cp:lastPrinted>
  <dcterms:created xsi:type="dcterms:W3CDTF">2016-08-30T13:12:28Z</dcterms:created>
  <dcterms:modified xsi:type="dcterms:W3CDTF">2025-06-26T11:18:10Z</dcterms:modified>
</cp:coreProperties>
</file>