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vsykora\AppData\Local\Microsoft\Windows\INetCache\Content.Outlook\60BBQ8NU\"/>
    </mc:Choice>
  </mc:AlternateContent>
  <xr:revisionPtr revIDLastSave="0" documentId="13_ncr:1_{493B26E5-97E5-49D8-A4D5-8507C8122AA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armonogram výzev OPŽP" sheetId="1" r:id="rId1"/>
    <sheet name="Zdůvodnění" sheetId="2" r:id="rId2"/>
  </sheets>
  <definedNames>
    <definedName name="_xlnm._FilterDatabase" localSheetId="0" hidden="1">'Harmonogram výzev OPŽP'!$B$4:$Z$26</definedName>
    <definedName name="_ftn1" localSheetId="0">'Harmonogram výzev OPŽP'!$J$24</definedName>
    <definedName name="_ftn2" localSheetId="0">'Harmonogram výzev OPŽP'!$J$25</definedName>
    <definedName name="_ftn3" localSheetId="0">'Harmonogram výzev OPŽP'!$J$26</definedName>
    <definedName name="_ftnref1" localSheetId="0">'Harmonogram výzev OPŽP'!$J$20</definedName>
    <definedName name="_ftnref2" localSheetId="0">'Harmonogram výzev OPŽP'!$J$21</definedName>
    <definedName name="_ftnref3" localSheetId="0">'Harmonogram výzev OPŽP'!#REF!</definedName>
    <definedName name="_Hlk94256442" localSheetId="0">'Harmonogram výzev OPŽP'!$J$20</definedName>
    <definedName name="_xlnm.Print_Titles" localSheetId="0">'Harmonogram výzev OPŽP'!$3:$5</definedName>
    <definedName name="_xlnm.Print_Area" localSheetId="0">'Harmonogram výzev OPŽP'!$1:$32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1" l="1"/>
  <c r="S15" i="1" s="1"/>
  <c r="Q9" i="1" l="1"/>
  <c r="S9" i="1" s="1"/>
  <c r="S24" i="1"/>
  <c r="Q7" i="1"/>
  <c r="S7" i="1" s="1"/>
  <c r="Q6" i="1"/>
  <c r="S6" i="1" s="1"/>
  <c r="Q22" i="1"/>
  <c r="S22" i="1" s="1"/>
  <c r="Q18" i="1"/>
  <c r="S18" i="1" s="1"/>
  <c r="Q14" i="1"/>
  <c r="S14" i="1" s="1"/>
  <c r="Q12" i="1"/>
  <c r="S12" i="1" s="1"/>
  <c r="Q10" i="1"/>
  <c r="S10" i="1" s="1"/>
  <c r="Q8" i="1"/>
  <c r="S8" i="1" s="1"/>
  <c r="Q17" i="1" l="1"/>
  <c r="S17" i="1" s="1"/>
  <c r="Q25" i="1" l="1"/>
  <c r="S25" i="1" s="1"/>
  <c r="Q26" i="1"/>
  <c r="S26" i="1" s="1"/>
</calcChain>
</file>

<file path=xl/sharedStrings.xml><?xml version="1.0" encoding="utf-8"?>
<sst xmlns="http://schemas.openxmlformats.org/spreadsheetml/2006/main" count="383" uniqueCount="183">
  <si>
    <t>Zacílení výzvy</t>
  </si>
  <si>
    <t>Základní plánované údaje o výzvě</t>
  </si>
  <si>
    <t>Cíl politiky</t>
  </si>
  <si>
    <t>Specifický cíl</t>
  </si>
  <si>
    <t xml:space="preserve">Číslo výzvy </t>
  </si>
  <si>
    <t>Opatření</t>
  </si>
  <si>
    <t>Upřesnění zacílení výzvy</t>
  </si>
  <si>
    <t>Příjemci</t>
  </si>
  <si>
    <t>Území realizace</t>
  </si>
  <si>
    <t>Druh výzvy</t>
  </si>
  <si>
    <t>Plánované datum vyhlášení výzvy</t>
  </si>
  <si>
    <t xml:space="preserve">Předpokládané datum zahájení příjmu žádostí </t>
  </si>
  <si>
    <t>Předpokládané datum ukončení příjmu žádostí</t>
  </si>
  <si>
    <t>Alokace plánové výzvy (podpora; Kč)</t>
  </si>
  <si>
    <t>Model hodnocení</t>
  </si>
  <si>
    <t>Číslo SC</t>
  </si>
  <si>
    <t>Název SC</t>
  </si>
  <si>
    <t>číslo opatření</t>
  </si>
  <si>
    <t>Název opatření</t>
  </si>
  <si>
    <t>Míra podpory</t>
  </si>
  <si>
    <t>Celková alokace (CZV*)</t>
  </si>
  <si>
    <t>Z toho příspěvek Unie</t>
  </si>
  <si>
    <t>Z toho národní spolufinancování</t>
  </si>
  <si>
    <t>1.1</t>
  </si>
  <si>
    <t>Podpora energetické účinnosti a snižování emisí skleníkových plynů</t>
  </si>
  <si>
    <t>1.3</t>
  </si>
  <si>
    <t>Podpora přizpůsobení se změně klimatu, prevence rizika katastrof a odolnosti vůči nim s přihlédnutím k ekosystémovým přístupům</t>
  </si>
  <si>
    <t>1.6</t>
  </si>
  <si>
    <t>Posilování ochrany a zachování přírody, biologické rozmanitosti a zelené infrastruktury, a to i v městských oblastech, a snižování všech forem znečištění</t>
  </si>
  <si>
    <t>Název výzvy</t>
  </si>
  <si>
    <t>Zdůvodnění</t>
  </si>
  <si>
    <t>jednokolový</t>
  </si>
  <si>
    <t>Celá ČR</t>
  </si>
  <si>
    <t>průběžná</t>
  </si>
  <si>
    <t>bez omezení, dle PrŽaP</t>
  </si>
  <si>
    <t>1.6.8</t>
  </si>
  <si>
    <t>Podpora přechodu na oběhové hospodářství účinně využívající zdroje</t>
  </si>
  <si>
    <t>Odstranění rizik kontaminace ohrožující lidské zdraví, vodní zdroje nebo ekosystémy a rekultivace starých skládek</t>
  </si>
  <si>
    <t>Úprava ke dni</t>
  </si>
  <si>
    <t>Zdůvodnění změn výzev a zadání výzev do HMG dle Metodického pokynu Výzvy, hodnocení a výběru projektů v období 2021-2027</t>
  </si>
  <si>
    <t>1.3.1</t>
  </si>
  <si>
    <t>Průběžná</t>
  </si>
  <si>
    <t>Číslo výzvy</t>
  </si>
  <si>
    <t>SC</t>
  </si>
  <si>
    <r>
      <rPr>
        <sz val="14"/>
        <color theme="1"/>
        <rFont val="Calibri"/>
        <family val="2"/>
        <charset val="238"/>
        <scheme val="minor"/>
      </rPr>
      <t xml:space="preserve">** </t>
    </r>
    <r>
      <rPr>
        <u/>
        <sz val="11"/>
        <rFont val="Calibri"/>
        <family val="2"/>
        <charset val="238"/>
        <scheme val="minor"/>
      </rPr>
      <t xml:space="preserve">Přechodové regiony: </t>
    </r>
    <r>
      <rPr>
        <sz val="11"/>
        <rFont val="Calibri"/>
        <family val="2"/>
        <charset val="238"/>
        <scheme val="minor"/>
      </rPr>
      <t xml:space="preserve">
• Střední Čechy – Středočeský kraj
• Jihozápad – Plzeňský, Jihočeský kraj
• Jihovýchod – Jihomoravský kraj, Kraj Vysočina 
</t>
    </r>
    <r>
      <rPr>
        <u/>
        <sz val="11"/>
        <rFont val="Calibri"/>
        <family val="2"/>
        <charset val="238"/>
        <scheme val="minor"/>
      </rPr>
      <t xml:space="preserve">Méně rozvinuté regiony: </t>
    </r>
    <r>
      <rPr>
        <sz val="11"/>
        <rFont val="Calibri"/>
        <family val="2"/>
        <charset val="238"/>
        <scheme val="minor"/>
      </rPr>
      <t xml:space="preserve">
• Severozápad – Ústecký a Karlovarský kraj
• Severovýchod – Pardubický, Liberecký a Královéhradecký kraj
• Moravskoslezsko – Moravskoslezský kraj
• Střední Morava – Olomoucký a Zlínský kraj </t>
    </r>
  </si>
  <si>
    <r>
      <rPr>
        <sz val="14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Jedná se o orientační částku dopočtenou na základě max. možné míry podpory v rámci dané výzvy. </t>
    </r>
  </si>
  <si>
    <t>v závislosti na typu projektu
60 % - 100 %</t>
  </si>
  <si>
    <t>Doplňkovost výzvy</t>
  </si>
  <si>
    <t>Program</t>
  </si>
  <si>
    <t>Priorita</t>
  </si>
  <si>
    <t>Specifický cíl/opatření</t>
  </si>
  <si>
    <t>Číslo výzvy se kterou je doplňková</t>
  </si>
  <si>
    <t>Datum vyhlášení (rok)</t>
  </si>
  <si>
    <t>Popis doplňkové vazby</t>
  </si>
  <si>
    <t>N/R</t>
  </si>
  <si>
    <r>
      <t>Podpora přírodě blízkých opatření v krajině a sídlech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- ERDF</t>
    </r>
  </si>
  <si>
    <t>1.3.11</t>
  </si>
  <si>
    <t>Méně rozvinuté regiony**</t>
  </si>
  <si>
    <t>Přechodové regiony**</t>
  </si>
  <si>
    <t>Podpora přírodě blízkých opatření v krajině a sídlech - FS</t>
  </si>
  <si>
    <t>Kolová</t>
  </si>
  <si>
    <t>MŽP_73. výzva, SC 1.3, opatření 1.3.11, průběžná pro MRR</t>
  </si>
  <si>
    <t>tvorba nových a obnova stávajících přírodě blízkých vodních prvků v krajině včetně sídel; 
 Vegetační krajinné prvky (včetně skladebných prvků ÚSES)</t>
  </si>
  <si>
    <t>072</t>
  </si>
  <si>
    <t>MŽP_72. výzva, SC 1.6, opatření 1.6.8, průběžná</t>
  </si>
  <si>
    <t>odstranění rizik kontaminace ohrožující lidské zdraví, vodní zdroje nebo ekosystémy</t>
  </si>
  <si>
    <t>v závislosti na typu žadatele a délce udržitelnosti (viz PrŽaP) 50 - 85 %, příp. dle VP / de minimis</t>
  </si>
  <si>
    <t>067</t>
  </si>
  <si>
    <t>MŽP_67. výzva, SC 1.6, Opatření 1.6.7 průběžná</t>
  </si>
  <si>
    <t>1.6.7</t>
  </si>
  <si>
    <t>Průzkum rozsahu znečištění horninového prostředí a rizik s ním spojených, včetně návrhu efektivního řešení</t>
  </si>
  <si>
    <t>průzkum rozsahu znečištění horninového prostředí a rizik s ním spojených, včetně návrhu efektivního řešení</t>
  </si>
  <si>
    <t>079</t>
  </si>
  <si>
    <t>MŽP_79. výzva, SC 1.5, opatření 1.5.3, průběžná</t>
  </si>
  <si>
    <t>1.5.3</t>
  </si>
  <si>
    <t>Budování infrastruktury potravinových bank</t>
  </si>
  <si>
    <t>Vybudování/rozšíření infrastruktury potravinových bank. Jedná se především o budování či rekonstrukci skladů potravin, o nákup svozové a manipulační techniky, o pořízení vybavení skladů potravin a pořízení zařízení pro zpracování potravin před jejich další distribucí.</t>
  </si>
  <si>
    <t xml:space="preserve">Projekty budování infrastruktury potravinových bank mohou předkládat pouze stávající potravinové banky, tedy organizace, které zdarma shromažďují darované potraviny, skladují a přidělují je humanitárním nebo charitativním organizacím, nebo instituce, které zdarma poskytují potravinovou pomoc lidem v hmotné nouzi a bez přístupu k základním potravinám. Subjekt musí být v době podání žádosti členem České federace potravinových bank (registrována na Ministerstvu vnitra ČR). 
Žádosti může předkládat také Česká federace potravinových bank. </t>
  </si>
  <si>
    <t>073</t>
  </si>
  <si>
    <t>výzva vyhlášená v předešlých letech, která pokračuje do roku 2025, příp. dále</t>
  </si>
  <si>
    <t xml:space="preserve">MŽP_83. výzva, SC 1.3, opatření 1.3.1, průběžná </t>
  </si>
  <si>
    <t xml:space="preserve">v rámci 1.3.1:  
• Aktivita 1.3.1.3 Úprava lesních porostů směrem k přirozené struktuře a druhové skladbě za účelem posílení jejich stability
</t>
  </si>
  <si>
    <t xml:space="preserve">MŽP_84. výzva, SC 1.3, opatření 1.3.1, průběžná </t>
  </si>
  <si>
    <t>v rámci 1.3.1:
•	Aktivita 1.3.1.4 Zakládání a obnova veřejné sídelní zeleně</t>
  </si>
  <si>
    <t xml:space="preserve">MŽP_85 výzva, SC 1.3, opatření 1.3.2, průběžná </t>
  </si>
  <si>
    <t>1.3.2</t>
  </si>
  <si>
    <t>Zpracování studií a plánů (studie systémů sídelní zeleně, územní studie krajiny, plán územního systému ekologické stability)</t>
  </si>
  <si>
    <t>v rámci 1.3.2:
•	plány ÚSES (mimo území CHKO a NP a jejich OP),
•	studie systému sídelní zeleně,
•	územní studie krajiny.</t>
  </si>
  <si>
    <t>Plány ÚSES
•	obce s rozšířenou působností
•	újezdní úřady
Studie systému sídelní zeleně
•	obce 
•	městské části hlavního města Prahy
Územní studie krajiny 
•	obce s rozšířenou působností</t>
  </si>
  <si>
    <t>Celá ČR mimo území zasažených těžbou uhlí v Karlovarském, Moravskoslezském a Ústeckém kraji</t>
  </si>
  <si>
    <t xml:space="preserve">MŽP_86. výzva, SC 1.3, opatření 1.3.4, průběžná </t>
  </si>
  <si>
    <t>1.3.4</t>
  </si>
  <si>
    <t>Realizace opatření ke zpomalení odtoku, pro vsak, retenci a akumulaci srážkové vody vč. jejího dalšího využití; realizace zelených střech; opatření na využití šedé vody; opatření pro řízenou dotaci podzemních vod</t>
  </si>
  <si>
    <t xml:space="preserve">MŽP_87. výzva, SC 1.3, opatření 1.3.5, průběžná </t>
  </si>
  <si>
    <t>1.3.5</t>
  </si>
  <si>
    <t>Podpora preventivních opatření proti povodním a suchu, zejména budování, rozšíření, zkvalitnění a obnova monitorovacích, předpovědních, hlásných, výstražných a varovných systémů; zpracování digitálních povodňových plánů, zpracování analýzy odtokových poměrů</t>
  </si>
  <si>
    <t>•	budování a rozšíření varovných a výstražných systémů v rámci hlásné povodňové služby na lokální úrovni, 
•	pořízení nových varovných systémů, a to místo stávajících varovných systémů, které nevyhovují aktuálním požadavkům stanoveným Hasičským záchranným sborem ČR (upgrade varovných systémů),
•	tvorba digitálních povodňových plánů v území, kde dosud neexistují, nebo pro subjekty, které si dosud digitální povodňový plán nepořídily (např. obce, města, obce s rozšířenou působností, kraje),
•	tvorba aktivního harmonogramu činností povodňových komisí,
•	generel odtokových poměrů urbanizovaného povodí,
•	plán odvádění extrémních srážek v urbanizovaném území,
•	zpracování podkladů pro stanovení záplavových území (ZÚ),
•	zpracování podkladů pro vymezení území ohroženého zvláštní povodní pro vodní díla III. a IV. kategorie z hlediska technickobezpečnostního dohledu.</t>
  </si>
  <si>
    <t>•	obce
•	městské části hl. města Prahy
•	kraje
•	příspěvkové organizace zřízené OSS a ÚSC
•	organizační složky státu
•	státní podniky</t>
  </si>
  <si>
    <t xml:space="preserve">85 % - 50 %
</t>
  </si>
  <si>
    <t xml:space="preserve">MŽP_88. výzva, SC 1.3, opatření 1.3.5, průběžná </t>
  </si>
  <si>
    <t>•	budování a modernizace komplexního systému předpovědní služby zahrnující budování a modernizaci měřicích sítí, infrastruktury a nástrojů systémů včasné výstrahy na celostátní úrovni.</t>
  </si>
  <si>
    <t>•	příspěvkové organizace zřízené OSS 
•	státní podniky</t>
  </si>
  <si>
    <t xml:space="preserve">100 % - 85 %
</t>
  </si>
  <si>
    <t xml:space="preserve">MŽP_89. výzva, SC 1.3, opatření 1.3.8, průběžná </t>
  </si>
  <si>
    <t>1.3.8</t>
  </si>
  <si>
    <t>Obnova stability svahů, stabilizace a sanace extrémních svahových nestabilit vzniklých v důsledku přírodních jevů</t>
  </si>
  <si>
    <t>• stabilizování a sanace svahových nestabilit ohrožujících zdraví, majetek a bezpečnost, které jsou evidovány a kategorizovány v „Registru svahových nestabilit“,
• stabilizování a sanace skalních řícení ohrožujících zdraví, majetek a bezpečnost, která jsou evidována a kategorizována v „Registru svahových nestabilit“.</t>
  </si>
  <si>
    <t xml:space="preserve">80 %
</t>
  </si>
  <si>
    <t xml:space="preserve">MŽP_90. výzva, SC 1.6, opatření 1.6.1, průběžná </t>
  </si>
  <si>
    <t>1.6.1</t>
  </si>
  <si>
    <t>Podpora přírodních stanovišť a druhů a péče o nejcennější části přírody a krajiny</t>
  </si>
  <si>
    <t>Aktivita 1.6.1.1 Péče o přírodní stanoviště a druhy, opatření na podporu ohrožených druhů
•	Podaktivita 1.6.1.1.1 Péče o přírodní stanoviště a druhy, opatření na podporu ohrožených druhů
Aktivita 1.6.1.2 Péče o chráněná území (přírodní dědictví) 
Aktivita 1.6.1.3 Omezení šíření invazních nepůvodních a expanzivních druhů</t>
  </si>
  <si>
    <t>dle PrŽaP - s výjimkou správ národních parků a Správy jeskyní ČR a AOPK ČR</t>
  </si>
  <si>
    <t xml:space="preserve">Aktivita 1.6.1.1 - 90 % 
Aktivita 1.6.1.2 -  90 % 
Aktivita 1.6.1.3 - 80 - 85 % </t>
  </si>
  <si>
    <t xml:space="preserve">MŽP_91. výzva, SC 1.6, opatření 1.6.1, průběžná </t>
  </si>
  <si>
    <t>Aktivita 1.6.1.2 Péče o chráněná území (přírodní dědictví) 
Aktivita 1.6.1.5 Návštěvnická infrastruktura sloužící k usměrnění návštěvníků v chráněných územích a zvýšení povědomí o problematice ochrany přírody</t>
  </si>
  <si>
    <t>Rezortní organizace ochrany přírody MŽP (Agentura ochrany přírody a krajiny ČR, správy národních parků, Správa jeskyní ČR)</t>
  </si>
  <si>
    <t>NP, CHKO, NPR, NPP, PP, PR a lokality soustavy Natura 2000, včetně ochranného pásma</t>
  </si>
  <si>
    <t xml:space="preserve">MŽP_92. výzva, SC 1.6, opatření 1.6.1, průběžná </t>
  </si>
  <si>
    <t xml:space="preserve">Aktivita 1.6.1.1 Péče o přírodní stanoviště a druhy, opatření na podporu ohrožených druhů
•	Podaktivita 1.6.1.1.2 Předcházení, minimalizace a náprava škod způsobených vybranými zvláště chráněnými druhy živočichů </t>
  </si>
  <si>
    <t xml:space="preserve">•	subjekty činné v odvětví zemědělské prvovýroby bez ohledu na právní formu v případě financování v režimu Nařízení 1408/2013 – podpora de minimis
•	žadatelé dle kap. D.6.1.2 PrŽaP v případě financování mimo režim veřejné podpory </t>
  </si>
  <si>
    <t xml:space="preserve">MŽP_93. výzva, SC 1.6, opatření 1.6.1, průběžná </t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</si>
  <si>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subjekty činné v odvětví zemědělské prvovýroby, které naplňují definici malého nebo středního podniku bez ohledu na právní formu</t>
    </r>
  </si>
  <si>
    <t>max. 100%</t>
  </si>
  <si>
    <t xml:space="preserve">MŽP_94. výzva, SC 1.6, opatření 1.6.3, průběžná </t>
  </si>
  <si>
    <t>1.6.3</t>
  </si>
  <si>
    <t>Modernizace a rozvoj záchranných stanic a záchranných center CITES pro ohrožené druhy živočichů</t>
  </si>
  <si>
    <r>
      <rPr>
        <sz val="11"/>
        <color theme="1"/>
        <rFont val="Symbol"/>
        <family val="1"/>
        <charset val="2"/>
      </rPr>
      <t xml:space="preserve"> ·</t>
    </r>
    <r>
      <rPr>
        <sz val="11"/>
        <color theme="1"/>
        <rFont val="Calibri"/>
        <family val="2"/>
        <charset val="238"/>
        <scheme val="minor"/>
      </rPr>
      <t>modernizace či rozšíření stávajícího záchranného centra CITES.</t>
    </r>
  </si>
  <si>
    <t>• 	subjekty, které mají povolení k provozování záchranného centra CITES ve smyslu § 29 zákona č. 100/2004 Sb., o obchodování s ohroženými druhy živočichů a rostlin</t>
  </si>
  <si>
    <t>MŽP_95. výzva, SC 1.6, opatření 1.6.5 průběžná</t>
  </si>
  <si>
    <t>1.6.5</t>
  </si>
  <si>
    <t>Pořízení a modernizace systémů pro posuzování a vyhodnocení úrovně znečištění ovzduší a souvisejících meteorologických aspektů a pořízení a modernizace systémů pro archivaci a zpracování údajů o znečišťování ovzduší</t>
  </si>
  <si>
    <t xml:space="preserve">•	Výstavba a obnova systémů sledování kvality ovzduší a souvisejících meteorologických aspektů.
•	Pořízení a aktualizace systémů určených pro hodnocení kvality ovzduší a posouzení dopadů opatření ke zlepšení kvality ovzduší.
•	Podpora obnovy a rozvoje systémů pro archivaci a zpracování údajů o zdrojích znečišťování ovzduší (emisních dat). </t>
  </si>
  <si>
    <t xml:space="preserve">
•	 Český hydrometeorologický ústav, příspěvková organizace</t>
  </si>
  <si>
    <t>096</t>
  </si>
  <si>
    <t>097</t>
  </si>
  <si>
    <t>MŽP_96. výzva, SC 1.1, opatření 1.1.2, průběžná pro MRR</t>
  </si>
  <si>
    <t>1.1.2</t>
  </si>
  <si>
    <t>Snížení energetické náročnosti/zvýšení účinnosti technologických procesů</t>
  </si>
  <si>
    <t>•	Snížení energetické náročnosti/zvýšení energetické účinnosti gastro provozů (např. školských, sociálních, či zdravotnických zařízení). 
•	Snížení energetické náročnosti/zvýšení energetické účinnosti provozu prádelen (např. sociálních, či zdravotnických zařízení).
•	Projekty na snížení energetické náročnosti/zvýšení energetické účinnosti u dalších technologických zařízení ve veřejných budovách a infrastruktuře.</t>
  </si>
  <si>
    <t>Vybrané méně rozvinuté regiony:
• Severovýchod – Pardubický, Liberecký a Královéhradecký kraj
• Střední Morava – Olomoucký a Zlínský kraj</t>
  </si>
  <si>
    <t xml:space="preserve">
OPST
</t>
  </si>
  <si>
    <t>MŽP_97. výzva, SC 1.1, opatření 1.1.2, průběžná pro PR</t>
  </si>
  <si>
    <t>max. 40 %</t>
  </si>
  <si>
    <t xml:space="preserve">max. 40 % </t>
  </si>
  <si>
    <t>MŽP_98. výzva, SC 1.6, opatření 1.6.6, průběžná</t>
  </si>
  <si>
    <t>1.6.6</t>
  </si>
  <si>
    <t>Pořízení a náhrada monitorovacích systémů pro kontinuální měření emisí znečišťujících látek včetně pořízení on-line systémů k jejich prezentaci</t>
  </si>
  <si>
    <t>max 85 %</t>
  </si>
  <si>
    <t>KVK, ULK, MSK</t>
  </si>
  <si>
    <t>94,95,96</t>
  </si>
  <si>
    <t>Podpora ucelených projektů vedoucích ke snížení konečné spotřeby energie a úspoře primární energie z neobnovitelných zdrojů na technologických zařízeních ve veřejných budovách a infrastruktuře pro uhelné regiony.</t>
  </si>
  <si>
    <t>Míra podpory dle PrŽaP21+/výzvy</t>
  </si>
  <si>
    <t xml:space="preserve">N/R
</t>
  </si>
  <si>
    <t>•	Pořízení monitorovacích systémů pro kontinuální měření emisí. 
•	Pořízení systémů pro on-line prezentaci výstupů z kontinuálního měření emisí.</t>
  </si>
  <si>
    <r>
      <t xml:space="preserve">
</t>
    </r>
    <r>
      <rPr>
        <sz val="11"/>
        <color theme="1"/>
        <rFont val="Calibri"/>
        <family val="2"/>
        <charset val="238"/>
        <scheme val="minor"/>
      </rPr>
      <t>70 % - 75 %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</si>
  <si>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 xml:space="preserve"> Max 85%  s výjimkami dle textu výzvy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</si>
  <si>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>823 529 412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</si>
  <si>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>700 000 000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</si>
  <si>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>123 529 412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</si>
  <si>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t>Rok 2025</t>
  </si>
  <si>
    <t xml:space="preserve">Změna spočívá ve snížení plánované alokace výzvy. Snížení alokace předmětné výzvy z 800 mil. Kč na 700 mil Kč je z důvodu potřeby vytvořit rezervu pro financování významných projektů ze stejného specifického cíle 1.3 (téma klima-voda), konkrétně z opatření 1.3.5 (Podpora preventivních opatření proti povodním a suchu), které byly schváleny k financování a nejsou pokryty celkovou alokací stanovenou pro opatření 1.3.5. 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</si>
  <si>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</si>
  <si>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</si>
  <si>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</si>
  <si>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</si>
  <si>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</si>
  <si>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</si>
  <si>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</si>
  <si>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</si>
  <si>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</si>
  <si>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</si>
  <si>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</si>
  <si>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</si>
  <si>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</si>
  <si>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098</t>
  </si>
  <si>
    <r>
      <rPr>
        <b/>
        <sz val="20"/>
        <rFont val="Calibri"/>
        <family val="2"/>
        <charset val="238"/>
        <scheme val="minor"/>
      </rPr>
      <t xml:space="preserve">Harmonogram výzev programu Životní prostředí 2021-2027 na rok 2025
</t>
    </r>
    <r>
      <rPr>
        <b/>
        <sz val="11"/>
        <rFont val="Calibri"/>
        <family val="2"/>
        <charset val="238"/>
        <scheme val="minor"/>
      </rPr>
      <t>verze k</t>
    </r>
    <r>
      <rPr>
        <b/>
        <sz val="11"/>
        <color rgb="FFFF0000"/>
        <rFont val="Calibri"/>
        <family val="2"/>
        <charset val="238"/>
        <scheme val="minor"/>
      </rPr>
      <t xml:space="preserve"> 4.8.2025</t>
    </r>
  </si>
  <si>
    <t>099</t>
  </si>
  <si>
    <t>MŽP_99. výzva, SC 1.3, opatření 1.3.9, kolová</t>
  </si>
  <si>
    <t>1.3.9</t>
  </si>
  <si>
    <t xml:space="preserve">Investice do modernizace vzdělávacích environmentálních center zaměřených na změnu klimatu </t>
  </si>
  <si>
    <t>předmětem výzvy je podpora modernizace zázemí centra zaměřeného na klimatické vzdělávání – komplexní modelová řešení. Podporovány budou takové projekty, které budou zahrnovat modernizaci objektu a volitelně pak další aktivity (vybavení a pomůcky pro interiér a exteriér, terénní úpravy); nebudou podporovány projekty zaměřené pouze na pořízení vybavení, pomůcek nebo terénní úpravy.</t>
  </si>
  <si>
    <t>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</si>
</sst>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2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1"/>
      <color theme="1"/>
      <name val="Calibri"/>
      <family val="1"/>
      <charset val="2"/>
      <scheme val="minor"/>
    </font>
    <font>
      <strike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8" fillId="2" borderId="2" xfId="0" applyFont="1" applyFill="1" applyBorder="1" applyAlignment="1">
      <alignment horizontal="center" vertical="center" wrapText="1"/>
    </xf>
    <xf numFmtId="0" fontId="13" fillId="8" borderId="0" xfId="0" applyFont="1" applyFill="1"/>
    <xf numFmtId="0" fontId="14" fillId="9" borderId="17" xfId="0" applyFont="1" applyFill="1" applyBorder="1" applyAlignment="1">
      <alignment horizontal="center"/>
    </xf>
    <xf numFmtId="0" fontId="14" fillId="9" borderId="16" xfId="0" applyFont="1" applyFill="1" applyBorder="1" applyAlignment="1">
      <alignment horizontal="center"/>
    </xf>
    <xf numFmtId="0" fontId="14" fillId="5" borderId="12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 wrapText="1"/>
    </xf>
    <xf numFmtId="0" fontId="12" fillId="0" borderId="0" xfId="0" applyFont="1"/>
    <xf numFmtId="0" fontId="15" fillId="0" borderId="0" xfId="0" applyFont="1" applyAlignment="1">
      <alignment vertical="center" wrapText="1"/>
    </xf>
    <xf numFmtId="49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0" fillId="8" borderId="0" xfId="0" applyFont="1" applyFill="1" applyAlignment="1">
      <alignment wrapText="1"/>
    </xf>
    <xf numFmtId="0" fontId="15" fillId="13" borderId="12" xfId="0" applyFont="1" applyFill="1" applyBorder="1" applyAlignment="1">
      <alignment horizontal="center" vertical="center" wrapText="1"/>
    </xf>
    <xf numFmtId="0" fontId="15" fillId="13" borderId="12" xfId="0" applyFont="1" applyFill="1" applyBorder="1" applyAlignment="1">
      <alignment vertical="center" wrapText="1"/>
    </xf>
    <xf numFmtId="14" fontId="15" fillId="13" borderId="12" xfId="0" applyNumberFormat="1" applyFont="1" applyFill="1" applyBorder="1" applyAlignment="1">
      <alignment horizontal="center" vertical="center" wrapText="1"/>
    </xf>
    <xf numFmtId="3" fontId="20" fillId="13" borderId="12" xfId="0" applyNumberFormat="1" applyFont="1" applyFill="1" applyBorder="1" applyAlignment="1">
      <alignment horizontal="center" vertical="center" wrapText="1"/>
    </xf>
    <xf numFmtId="3" fontId="29" fillId="13" borderId="12" xfId="0" applyNumberFormat="1" applyFont="1" applyFill="1" applyBorder="1" applyAlignment="1">
      <alignment horizontal="center" vertical="center" wrapText="1"/>
    </xf>
    <xf numFmtId="49" fontId="15" fillId="13" borderId="11" xfId="0" applyNumberFormat="1" applyFont="1" applyFill="1" applyBorder="1" applyAlignment="1">
      <alignment horizontal="center" vertical="center" wrapText="1"/>
    </xf>
    <xf numFmtId="9" fontId="15" fillId="13" borderId="12" xfId="0" applyNumberFormat="1" applyFont="1" applyFill="1" applyBorder="1" applyAlignment="1">
      <alignment horizontal="center" vertical="center" wrapText="1"/>
    </xf>
    <xf numFmtId="3" fontId="20" fillId="8" borderId="13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0" fillId="13" borderId="0" xfId="0" applyFill="1" applyAlignment="1">
      <alignment wrapText="1"/>
    </xf>
    <xf numFmtId="49" fontId="15" fillId="8" borderId="28" xfId="0" applyNumberFormat="1" applyFont="1" applyFill="1" applyBorder="1" applyAlignment="1">
      <alignment horizontal="center" vertical="center" wrapText="1"/>
    </xf>
    <xf numFmtId="49" fontId="15" fillId="8" borderId="13" xfId="0" applyNumberFormat="1" applyFont="1" applyFill="1" applyBorder="1" applyAlignment="1">
      <alignment horizontal="left" vertical="center" wrapText="1"/>
    </xf>
    <xf numFmtId="49" fontId="15" fillId="8" borderId="13" xfId="0" applyNumberFormat="1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left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9" fontId="15" fillId="8" borderId="13" xfId="0" applyNumberFormat="1" applyFont="1" applyFill="1" applyBorder="1" applyAlignment="1">
      <alignment horizontal="center" vertical="center" wrapText="1"/>
    </xf>
    <xf numFmtId="0" fontId="29" fillId="8" borderId="13" xfId="0" applyFont="1" applyFill="1" applyBorder="1" applyAlignment="1">
      <alignment horizontal="center" vertical="center"/>
    </xf>
    <xf numFmtId="14" fontId="15" fillId="8" borderId="13" xfId="0" applyNumberFormat="1" applyFont="1" applyFill="1" applyBorder="1" applyAlignment="1">
      <alignment horizontal="center" vertical="center" wrapText="1"/>
    </xf>
    <xf numFmtId="0" fontId="8" fillId="0" borderId="0" xfId="0" applyFont="1"/>
    <xf numFmtId="49" fontId="15" fillId="13" borderId="30" xfId="0" applyNumberFormat="1" applyFont="1" applyFill="1" applyBorder="1" applyAlignment="1">
      <alignment horizontal="center" vertical="center" wrapText="1"/>
    </xf>
    <xf numFmtId="49" fontId="15" fillId="13" borderId="20" xfId="0" applyNumberFormat="1" applyFont="1" applyFill="1" applyBorder="1" applyAlignment="1">
      <alignment horizontal="left" vertical="center" wrapText="1"/>
    </xf>
    <xf numFmtId="49" fontId="15" fillId="13" borderId="20" xfId="0" applyNumberFormat="1" applyFont="1" applyFill="1" applyBorder="1" applyAlignment="1">
      <alignment horizontal="center" vertical="center" wrapText="1"/>
    </xf>
    <xf numFmtId="0" fontId="15" fillId="13" borderId="20" xfId="0" applyFont="1" applyFill="1" applyBorder="1" applyAlignment="1">
      <alignment horizontal="left" vertical="center" wrapText="1"/>
    </xf>
    <xf numFmtId="0" fontId="9" fillId="13" borderId="20" xfId="0" applyFont="1" applyFill="1" applyBorder="1" applyAlignment="1">
      <alignment horizontal="center" vertical="center" wrapText="1"/>
    </xf>
    <xf numFmtId="14" fontId="15" fillId="13" borderId="20" xfId="0" applyNumberFormat="1" applyFont="1" applyFill="1" applyBorder="1" applyAlignment="1">
      <alignment horizontal="center" vertical="center" wrapText="1"/>
    </xf>
    <xf numFmtId="3" fontId="9" fillId="13" borderId="20" xfId="0" applyNumberFormat="1" applyFont="1" applyFill="1" applyBorder="1" applyAlignment="1">
      <alignment horizontal="center" vertical="center" wrapText="1"/>
    </xf>
    <xf numFmtId="3" fontId="29" fillId="13" borderId="20" xfId="0" applyNumberFormat="1" applyFont="1" applyFill="1" applyBorder="1" applyAlignment="1">
      <alignment horizontal="center" vertical="center" wrapText="1"/>
    </xf>
    <xf numFmtId="0" fontId="29" fillId="13" borderId="20" xfId="0" applyFont="1" applyFill="1" applyBorder="1" applyAlignment="1">
      <alignment horizontal="center" vertical="center"/>
    </xf>
    <xf numFmtId="0" fontId="9" fillId="13" borderId="27" xfId="0" applyFont="1" applyFill="1" applyBorder="1" applyAlignment="1">
      <alignment horizontal="center" vertical="center" wrapText="1"/>
    </xf>
    <xf numFmtId="49" fontId="9" fillId="13" borderId="12" xfId="0" applyNumberFormat="1" applyFont="1" applyFill="1" applyBorder="1" applyAlignment="1">
      <alignment horizontal="center" vertical="center" wrapText="1"/>
    </xf>
    <xf numFmtId="0" fontId="20" fillId="13" borderId="12" xfId="0" applyFont="1" applyFill="1" applyBorder="1" applyAlignment="1">
      <alignment horizontal="center" vertical="center"/>
    </xf>
    <xf numFmtId="0" fontId="9" fillId="13" borderId="12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3" fontId="29" fillId="8" borderId="9" xfId="0" applyNumberFormat="1" applyFont="1" applyFill="1" applyBorder="1" applyAlignment="1">
      <alignment horizontal="center" vertical="center" wrapText="1"/>
    </xf>
    <xf numFmtId="0" fontId="29" fillId="8" borderId="12" xfId="0" applyFont="1" applyFill="1" applyBorder="1" applyAlignment="1">
      <alignment horizontal="center" vertical="center"/>
    </xf>
    <xf numFmtId="0" fontId="16" fillId="8" borderId="9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/>
    </xf>
    <xf numFmtId="49" fontId="15" fillId="8" borderId="11" xfId="0" applyNumberFormat="1" applyFont="1" applyFill="1" applyBorder="1" applyAlignment="1">
      <alignment horizontal="center" vertical="center" wrapText="1"/>
    </xf>
    <xf numFmtId="14" fontId="7" fillId="8" borderId="12" xfId="0" applyNumberFormat="1" applyFont="1" applyFill="1" applyBorder="1" applyAlignment="1">
      <alignment horizontal="center" vertical="center" wrapText="1"/>
    </xf>
    <xf numFmtId="14" fontId="7" fillId="8" borderId="9" xfId="0" applyNumberFormat="1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3" fontId="29" fillId="8" borderId="20" xfId="0" applyNumberFormat="1" applyFont="1" applyFill="1" applyBorder="1" applyAlignment="1">
      <alignment horizontal="center" vertical="center" wrapText="1"/>
    </xf>
    <xf numFmtId="0" fontId="29" fillId="8" borderId="20" xfId="0" applyFont="1" applyFill="1" applyBorder="1" applyAlignment="1">
      <alignment horizontal="center" vertical="center"/>
    </xf>
    <xf numFmtId="0" fontId="29" fillId="8" borderId="9" xfId="0" applyFont="1" applyFill="1" applyBorder="1" applyAlignment="1">
      <alignment horizontal="center" vertical="center"/>
    </xf>
    <xf numFmtId="0" fontId="7" fillId="0" borderId="0" xfId="0" applyFont="1"/>
    <xf numFmtId="49" fontId="7" fillId="8" borderId="9" xfId="0" applyNumberFormat="1" applyFont="1" applyFill="1" applyBorder="1" applyAlignment="1">
      <alignment horizontal="left" vertical="center" wrapText="1"/>
    </xf>
    <xf numFmtId="49" fontId="7" fillId="8" borderId="9" xfId="0" applyNumberFormat="1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left" vertical="center" wrapText="1"/>
    </xf>
    <xf numFmtId="0" fontId="32" fillId="8" borderId="9" xfId="0" applyFont="1" applyFill="1" applyBorder="1" applyAlignment="1">
      <alignment horizontal="left" vertical="center" wrapText="1"/>
    </xf>
    <xf numFmtId="9" fontId="7" fillId="8" borderId="9" xfId="0" applyNumberFormat="1" applyFont="1" applyFill="1" applyBorder="1" applyAlignment="1">
      <alignment horizontal="center" vertical="center" wrapText="1"/>
    </xf>
    <xf numFmtId="3" fontId="7" fillId="8" borderId="9" xfId="0" applyNumberFormat="1" applyFont="1" applyFill="1" applyBorder="1" applyAlignment="1">
      <alignment horizontal="center" vertical="center" wrapText="1"/>
    </xf>
    <xf numFmtId="0" fontId="7" fillId="8" borderId="0" xfId="0" applyFont="1" applyFill="1" applyAlignment="1">
      <alignment wrapText="1"/>
    </xf>
    <xf numFmtId="49" fontId="7" fillId="8" borderId="19" xfId="0" applyNumberFormat="1" applyFont="1" applyFill="1" applyBorder="1" applyAlignment="1">
      <alignment horizontal="left" vertical="center" wrapText="1"/>
    </xf>
    <xf numFmtId="49" fontId="7" fillId="8" borderId="19" xfId="0" applyNumberFormat="1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left" vertical="center" wrapText="1"/>
    </xf>
    <xf numFmtId="0" fontId="7" fillId="8" borderId="19" xfId="0" applyFont="1" applyFill="1" applyBorder="1" applyAlignment="1">
      <alignment vertical="center" wrapText="1"/>
    </xf>
    <xf numFmtId="0" fontId="7" fillId="8" borderId="19" xfId="0" applyFont="1" applyFill="1" applyBorder="1" applyAlignment="1">
      <alignment horizontal="center" vertical="center" wrapText="1"/>
    </xf>
    <xf numFmtId="14" fontId="7" fillId="8" borderId="19" xfId="0" applyNumberFormat="1" applyFont="1" applyFill="1" applyBorder="1" applyAlignment="1">
      <alignment horizontal="center" vertical="center" wrapText="1"/>
    </xf>
    <xf numFmtId="9" fontId="7" fillId="8" borderId="19" xfId="0" applyNumberFormat="1" applyFont="1" applyFill="1" applyBorder="1" applyAlignment="1">
      <alignment horizontal="center" vertical="center" wrapText="1"/>
    </xf>
    <xf numFmtId="3" fontId="7" fillId="8" borderId="19" xfId="0" applyNumberFormat="1" applyFont="1" applyFill="1" applyBorder="1" applyAlignment="1">
      <alignment horizontal="center" vertical="center" wrapText="1"/>
    </xf>
    <xf numFmtId="3" fontId="29" fillId="8" borderId="19" xfId="0" applyNumberFormat="1" applyFont="1" applyFill="1" applyBorder="1" applyAlignment="1">
      <alignment horizontal="center" vertical="center" wrapText="1"/>
    </xf>
    <xf numFmtId="0" fontId="29" fillId="8" borderId="19" xfId="0" applyFont="1" applyFill="1" applyBorder="1" applyAlignment="1">
      <alignment horizontal="center" vertical="center"/>
    </xf>
    <xf numFmtId="49" fontId="7" fillId="8" borderId="20" xfId="0" applyNumberFormat="1" applyFont="1" applyFill="1" applyBorder="1" applyAlignment="1">
      <alignment horizontal="left" vertical="center" wrapText="1"/>
    </xf>
    <xf numFmtId="49" fontId="7" fillId="8" borderId="20" xfId="0" applyNumberFormat="1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left" vertical="center" wrapText="1"/>
    </xf>
    <xf numFmtId="0" fontId="7" fillId="8" borderId="14" xfId="0" applyFont="1" applyFill="1" applyBorder="1" applyAlignment="1">
      <alignment horizontal="center" vertical="center" wrapText="1"/>
    </xf>
    <xf numFmtId="14" fontId="7" fillId="8" borderId="20" xfId="0" applyNumberFormat="1" applyFont="1" applyFill="1" applyBorder="1" applyAlignment="1">
      <alignment horizontal="center" vertical="center" wrapText="1"/>
    </xf>
    <xf numFmtId="9" fontId="7" fillId="8" borderId="20" xfId="0" applyNumberFormat="1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30" fillId="8" borderId="33" xfId="0" applyFont="1" applyFill="1" applyBorder="1" applyAlignment="1">
      <alignment horizontal="justify" vertical="center"/>
    </xf>
    <xf numFmtId="0" fontId="7" fillId="8" borderId="9" xfId="0" applyFont="1" applyFill="1" applyBorder="1" applyAlignment="1">
      <alignment vertical="center" wrapText="1"/>
    </xf>
    <xf numFmtId="0" fontId="7" fillId="8" borderId="12" xfId="0" applyFont="1" applyFill="1" applyBorder="1" applyAlignment="1">
      <alignment vertical="center" wrapText="1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49" fontId="7" fillId="8" borderId="12" xfId="0" applyNumberFormat="1" applyFont="1" applyFill="1" applyBorder="1" applyAlignment="1">
      <alignment horizontal="left" vertical="center" wrapText="1"/>
    </xf>
    <xf numFmtId="3" fontId="7" fillId="8" borderId="12" xfId="0" applyNumberFormat="1" applyFont="1" applyFill="1" applyBorder="1" applyAlignment="1">
      <alignment horizontal="center" vertical="center" wrapText="1"/>
    </xf>
    <xf numFmtId="3" fontId="29" fillId="8" borderId="12" xfId="0" applyNumberFormat="1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/>
    </xf>
    <xf numFmtId="0" fontId="16" fillId="8" borderId="21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14" fontId="5" fillId="8" borderId="9" xfId="0" applyNumberFormat="1" applyFont="1" applyFill="1" applyBorder="1" applyAlignment="1">
      <alignment horizontal="center" vertical="center" wrapText="1"/>
    </xf>
    <xf numFmtId="49" fontId="5" fillId="8" borderId="9" xfId="0" applyNumberFormat="1" applyFont="1" applyFill="1" applyBorder="1" applyAlignment="1">
      <alignment horizontal="left" vertical="center" wrapText="1"/>
    </xf>
    <xf numFmtId="49" fontId="5" fillId="8" borderId="20" xfId="0" applyNumberFormat="1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left" vertical="center" wrapText="1"/>
    </xf>
    <xf numFmtId="0" fontId="5" fillId="8" borderId="20" xfId="0" applyFont="1" applyFill="1" applyBorder="1" applyAlignment="1">
      <alignment horizontal="center" vertical="center" wrapText="1"/>
    </xf>
    <xf numFmtId="9" fontId="5" fillId="8" borderId="20" xfId="0" applyNumberFormat="1" applyFont="1" applyFill="1" applyBorder="1" applyAlignment="1">
      <alignment horizontal="center" vertical="center" wrapText="1"/>
    </xf>
    <xf numFmtId="3" fontId="5" fillId="8" borderId="20" xfId="0" applyNumberFormat="1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wrapText="1"/>
    </xf>
    <xf numFmtId="9" fontId="4" fillId="8" borderId="20" xfId="0" applyNumberFormat="1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/>
    </xf>
    <xf numFmtId="9" fontId="33" fillId="8" borderId="20" xfId="0" applyNumberFormat="1" applyFont="1" applyFill="1" applyBorder="1" applyAlignment="1">
      <alignment horizontal="center" vertical="center" wrapText="1"/>
    </xf>
    <xf numFmtId="9" fontId="33" fillId="8" borderId="9" xfId="0" applyNumberFormat="1" applyFont="1" applyFill="1" applyBorder="1" applyAlignment="1">
      <alignment horizontal="center" vertical="center" wrapText="1"/>
    </xf>
    <xf numFmtId="0" fontId="3" fillId="8" borderId="0" xfId="0" applyFont="1" applyFill="1"/>
    <xf numFmtId="0" fontId="3" fillId="0" borderId="0" xfId="0" applyFont="1"/>
    <xf numFmtId="14" fontId="3" fillId="8" borderId="17" xfId="0" applyNumberFormat="1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49" fontId="3" fillId="8" borderId="17" xfId="0" applyNumberFormat="1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wrapText="1"/>
    </xf>
    <xf numFmtId="49" fontId="3" fillId="8" borderId="11" xfId="0" applyNumberFormat="1" applyFont="1" applyFill="1" applyBorder="1" applyAlignment="1">
      <alignment horizontal="center" vertical="center" wrapText="1"/>
    </xf>
    <xf numFmtId="49" fontId="3" fillId="8" borderId="6" xfId="0" applyNumberFormat="1" applyFont="1" applyFill="1" applyBorder="1" applyAlignment="1">
      <alignment horizontal="center" vertical="center" wrapText="1"/>
    </xf>
    <xf numFmtId="49" fontId="3" fillId="8" borderId="31" xfId="0" applyNumberFormat="1" applyFont="1" applyFill="1" applyBorder="1" applyAlignment="1">
      <alignment horizontal="center" vertical="center" wrapText="1"/>
    </xf>
    <xf numFmtId="49" fontId="3" fillId="8" borderId="30" xfId="0" applyNumberFormat="1" applyFont="1" applyFill="1" applyBorder="1" applyAlignment="1">
      <alignment horizontal="center" vertical="center" wrapText="1"/>
    </xf>
    <xf numFmtId="49" fontId="14" fillId="0" borderId="29" xfId="0" applyNumberFormat="1" applyFont="1" applyBorder="1" applyAlignment="1">
      <alignment horizontal="center" vertical="center" wrapText="1"/>
    </xf>
    <xf numFmtId="49" fontId="15" fillId="0" borderId="24" xfId="0" applyNumberFormat="1" applyFont="1" applyBorder="1" applyAlignment="1">
      <alignment horizontal="center" vertical="center" wrapText="1"/>
    </xf>
    <xf numFmtId="49" fontId="2" fillId="8" borderId="9" xfId="0" applyNumberFormat="1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horizontal="center" vertical="center" wrapText="1"/>
    </xf>
    <xf numFmtId="14" fontId="2" fillId="8" borderId="20" xfId="0" applyNumberFormat="1" applyFont="1" applyFill="1" applyBorder="1" applyAlignment="1">
      <alignment horizontal="center" vertical="center" wrapText="1"/>
    </xf>
    <xf numFmtId="49" fontId="5" fillId="8" borderId="28" xfId="0" applyNumberFormat="1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49" fontId="5" fillId="8" borderId="13" xfId="0" applyNumberFormat="1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vertical="center" wrapText="1"/>
    </xf>
    <xf numFmtId="14" fontId="5" fillId="8" borderId="13" xfId="0" applyNumberFormat="1" applyFont="1" applyFill="1" applyBorder="1" applyAlignment="1">
      <alignment horizontal="center" vertical="center" wrapText="1"/>
    </xf>
    <xf numFmtId="9" fontId="5" fillId="8" borderId="13" xfId="0" applyNumberFormat="1" applyFont="1" applyFill="1" applyBorder="1" applyAlignment="1">
      <alignment horizontal="center" vertical="center" wrapText="1"/>
    </xf>
    <xf numFmtId="3" fontId="29" fillId="8" borderId="13" xfId="0" applyNumberFormat="1" applyFont="1" applyFill="1" applyBorder="1" applyAlignment="1">
      <alignment horizontal="center" vertical="center" wrapText="1"/>
    </xf>
    <xf numFmtId="3" fontId="5" fillId="8" borderId="13" xfId="0" applyNumberFormat="1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/>
    </xf>
    <xf numFmtId="49" fontId="2" fillId="8" borderId="6" xfId="0" applyNumberFormat="1" applyFont="1" applyFill="1" applyBorder="1" applyAlignment="1">
      <alignment horizontal="center" vertical="center" wrapText="1"/>
    </xf>
    <xf numFmtId="49" fontId="2" fillId="8" borderId="9" xfId="0" applyNumberFormat="1" applyFont="1" applyFill="1" applyBorder="1" applyAlignment="1">
      <alignment horizontal="left" vertical="center" wrapText="1"/>
    </xf>
    <xf numFmtId="14" fontId="2" fillId="8" borderId="9" xfId="0" applyNumberFormat="1" applyFont="1" applyFill="1" applyBorder="1" applyAlignment="1">
      <alignment horizontal="center" vertical="center" wrapText="1"/>
    </xf>
    <xf numFmtId="9" fontId="2" fillId="8" borderId="9" xfId="0" applyNumberFormat="1" applyFont="1" applyFill="1" applyBorder="1" applyAlignment="1">
      <alignment horizontal="center" vertical="center" wrapText="1"/>
    </xf>
    <xf numFmtId="3" fontId="2" fillId="8" borderId="9" xfId="0" applyNumberFormat="1" applyFont="1" applyFill="1" applyBorder="1" applyAlignment="1">
      <alignment horizontal="center" vertical="center" wrapText="1"/>
    </xf>
    <xf numFmtId="49" fontId="15" fillId="8" borderId="34" xfId="0" applyNumberFormat="1" applyFont="1" applyFill="1" applyBorder="1" applyAlignment="1">
      <alignment horizontal="center" vertical="center" wrapText="1"/>
    </xf>
    <xf numFmtId="49" fontId="15" fillId="8" borderId="32" xfId="0" applyNumberFormat="1" applyFont="1" applyFill="1" applyBorder="1" applyAlignment="1">
      <alignment horizontal="left" vertical="center" wrapText="1"/>
    </xf>
    <xf numFmtId="49" fontId="15" fillId="8" borderId="32" xfId="0" applyNumberFormat="1" applyFont="1" applyFill="1" applyBorder="1" applyAlignment="1">
      <alignment horizontal="center" vertical="center" wrapText="1"/>
    </xf>
    <xf numFmtId="0" fontId="15" fillId="8" borderId="32" xfId="0" applyFont="1" applyFill="1" applyBorder="1" applyAlignment="1">
      <alignment vertical="center" wrapText="1"/>
    </xf>
    <xf numFmtId="0" fontId="15" fillId="8" borderId="32" xfId="0" applyFont="1" applyFill="1" applyBorder="1" applyAlignment="1">
      <alignment horizontal="center" vertical="center" wrapText="1"/>
    </xf>
    <xf numFmtId="14" fontId="15" fillId="8" borderId="32" xfId="0" applyNumberFormat="1" applyFont="1" applyFill="1" applyBorder="1" applyAlignment="1">
      <alignment horizontal="center" vertical="center" wrapText="1"/>
    </xf>
    <xf numFmtId="9" fontId="15" fillId="8" borderId="32" xfId="0" applyNumberFormat="1" applyFont="1" applyFill="1" applyBorder="1" applyAlignment="1">
      <alignment horizontal="center" vertical="center" wrapText="1"/>
    </xf>
    <xf numFmtId="3" fontId="15" fillId="8" borderId="32" xfId="0" applyNumberFormat="1" applyFont="1" applyFill="1" applyBorder="1" applyAlignment="1">
      <alignment horizontal="center" vertical="center" wrapText="1"/>
    </xf>
    <xf numFmtId="0" fontId="20" fillId="8" borderId="32" xfId="0" applyFont="1" applyFill="1" applyBorder="1" applyAlignment="1">
      <alignment horizontal="center" vertical="center"/>
    </xf>
    <xf numFmtId="0" fontId="15" fillId="8" borderId="32" xfId="0" applyFont="1" applyFill="1" applyBorder="1" applyAlignment="1">
      <alignment horizontal="center" vertical="center"/>
    </xf>
    <xf numFmtId="0" fontId="15" fillId="8" borderId="35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49" fontId="5" fillId="8" borderId="31" xfId="0" applyNumberFormat="1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49" fontId="5" fillId="8" borderId="19" xfId="0" applyNumberFormat="1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vertical="center" wrapText="1"/>
    </xf>
    <xf numFmtId="14" fontId="5" fillId="8" borderId="19" xfId="0" applyNumberFormat="1" applyFont="1" applyFill="1" applyBorder="1" applyAlignment="1">
      <alignment horizontal="center" vertical="center" wrapText="1"/>
    </xf>
    <xf numFmtId="9" fontId="5" fillId="8" borderId="19" xfId="0" applyNumberFormat="1" applyFont="1" applyFill="1" applyBorder="1" applyAlignment="1">
      <alignment horizontal="center" vertical="center" wrapText="1"/>
    </xf>
    <xf numFmtId="3" fontId="5" fillId="8" borderId="19" xfId="0" applyNumberFormat="1" applyFont="1" applyFill="1" applyBorder="1" applyAlignment="1">
      <alignment horizontal="center" vertical="center" wrapText="1"/>
    </xf>
    <xf numFmtId="0" fontId="16" fillId="8" borderId="19" xfId="0" applyFont="1" applyFill="1" applyBorder="1" applyAlignment="1">
      <alignment horizontal="center" vertical="center" wrapText="1"/>
    </xf>
    <xf numFmtId="0" fontId="16" fillId="8" borderId="19" xfId="0" applyFont="1" applyFill="1" applyBorder="1" applyAlignment="1">
      <alignment horizontal="center" vertical="center"/>
    </xf>
    <xf numFmtId="0" fontId="16" fillId="8" borderId="18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49" fontId="15" fillId="0" borderId="24" xfId="0" applyNumberFormat="1" applyFont="1" applyBorder="1" applyAlignment="1">
      <alignment horizontal="center" vertical="center" textRotation="90" wrapText="1"/>
    </xf>
    <xf numFmtId="0" fontId="15" fillId="0" borderId="2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49" fontId="17" fillId="0" borderId="23" xfId="0" applyNumberFormat="1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49" fontId="17" fillId="0" borderId="24" xfId="0" applyNumberFormat="1" applyFont="1" applyBorder="1" applyAlignment="1">
      <alignment horizontal="center" vertical="center" wrapText="1"/>
    </xf>
    <xf numFmtId="49" fontId="17" fillId="0" borderId="25" xfId="0" applyNumberFormat="1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25" fillId="1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26" fillId="11" borderId="12" xfId="0" applyFont="1" applyFill="1" applyBorder="1" applyAlignment="1">
      <alignment horizontal="center" vertical="center" wrapText="1"/>
    </xf>
    <xf numFmtId="0" fontId="26" fillId="11" borderId="36" xfId="0" applyFont="1" applyFill="1" applyBorder="1" applyAlignment="1">
      <alignment horizontal="center" vertical="center" wrapText="1"/>
    </xf>
    <xf numFmtId="0" fontId="27" fillId="11" borderId="21" xfId="0" applyFont="1" applyFill="1" applyBorder="1" applyAlignment="1">
      <alignment horizontal="center" vertical="center" wrapText="1"/>
    </xf>
    <xf numFmtId="0" fontId="27" fillId="11" borderId="37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36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4" fillId="10" borderId="15" xfId="0" applyFont="1" applyFill="1" applyBorder="1" applyAlignment="1">
      <alignment horizontal="center"/>
    </xf>
    <xf numFmtId="0" fontId="14" fillId="10" borderId="26" xfId="0" applyFont="1" applyFill="1" applyBorder="1" applyAlignment="1">
      <alignment horizontal="center"/>
    </xf>
    <xf numFmtId="0" fontId="14" fillId="10" borderId="16" xfId="0" applyFont="1" applyFill="1" applyBorder="1" applyAlignment="1">
      <alignment horizontal="center"/>
    </xf>
    <xf numFmtId="0" fontId="14" fillId="0" borderId="1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49" fontId="15" fillId="0" borderId="23" xfId="0" applyNumberFormat="1" applyFont="1" applyBorder="1" applyAlignment="1">
      <alignment horizontal="center" vertical="center" textRotation="90" wrapText="1"/>
    </xf>
    <xf numFmtId="49" fontId="15" fillId="0" borderId="25" xfId="0" applyNumberFormat="1" applyFont="1" applyBorder="1" applyAlignment="1">
      <alignment horizontal="center" vertical="center" textRotation="90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100278</xdr:rowOff>
    </xdr:from>
    <xdr:to>
      <xdr:col>3</xdr:col>
      <xdr:colOff>826293</xdr:colOff>
      <xdr:row>1</xdr:row>
      <xdr:rowOff>505090</xdr:rowOff>
    </xdr:to>
    <xdr:pic>
      <xdr:nvPicPr>
        <xdr:cNvPr id="4" name="Obrázek 3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14325" y="306653"/>
          <a:ext cx="1988343" cy="4048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152400</xdr:colOff>
      <xdr:row>1</xdr:row>
      <xdr:rowOff>57150</xdr:rowOff>
    </xdr:from>
    <xdr:to>
      <xdr:col>25</xdr:col>
      <xdr:colOff>1382181</xdr:colOff>
      <xdr:row>2</xdr:row>
      <xdr:rowOff>4404</xdr:rowOff>
    </xdr:to>
    <xdr:pic>
      <xdr:nvPicPr>
        <xdr:cNvPr id="5" name="Obrázek 5" descr="SFZP_krivky_H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31394400" y="266700"/>
          <a:ext cx="1839381" cy="499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58423</xdr:colOff>
      <xdr:row>1</xdr:row>
      <xdr:rowOff>0</xdr:rowOff>
    </xdr:from>
    <xdr:to>
      <xdr:col>1</xdr:col>
      <xdr:colOff>58423</xdr:colOff>
      <xdr:row>1</xdr:row>
      <xdr:rowOff>254734</xdr:rowOff>
    </xdr:to>
    <xdr:pic>
      <xdr:nvPicPr>
        <xdr:cNvPr id="2" name="Obrázek 1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FDDB123-698D-4595-B832-72D8EDADC3F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12220575</xdr:colOff>
      <xdr:row>1</xdr:row>
      <xdr:rowOff>0</xdr:rowOff>
    </xdr:from>
    <xdr:to>
      <xdr:col>5</xdr:col>
      <xdr:colOff>2484</xdr:colOff>
      <xdr:row>1</xdr:row>
      <xdr:rowOff>315726</xdr:rowOff>
    </xdr:to>
    <xdr:pic>
      <xdr:nvPicPr>
        <xdr:cNvPr id="4" name="Obrázek 3" descr="SFZP_krivky_H">
          <a:extLst>
            <a:ext uri="{FF2B5EF4-FFF2-40B4-BE49-F238E27FC236}">
              <a16:creationId xmlns:a16="http://schemas.microsoft.com/office/drawing/2014/main" id="{0F6F2574-73E0-4952-89E8-A1C038900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3249275" y="257176"/>
          <a:ext cx="1144217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0</xdr:rowOff>
    </xdr:from>
    <xdr:to>
      <xdr:col>1</xdr:col>
      <xdr:colOff>85725</xdr:colOff>
      <xdr:row>1</xdr:row>
      <xdr:rowOff>285750</xdr:rowOff>
    </xdr:to>
    <xdr:pic>
      <xdr:nvPicPr>
        <xdr:cNvPr id="5" name="Obrázek 4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B37ED8EF-F531-4A50-BCE8-59D0E2DE67B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66675</xdr:colOff>
      <xdr:row>1</xdr:row>
      <xdr:rowOff>0</xdr:rowOff>
    </xdr:from>
    <xdr:to>
      <xdr:col>2</xdr:col>
      <xdr:colOff>323850</xdr:colOff>
      <xdr:row>1</xdr:row>
      <xdr:rowOff>285750</xdr:rowOff>
    </xdr:to>
    <xdr:pic>
      <xdr:nvPicPr>
        <xdr:cNvPr id="6" name="Obrázek 5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DC0CE46D-D94B-4AE8-A1C1-13A081A835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3812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9982200</xdr:colOff>
      <xdr:row>1</xdr:row>
      <xdr:rowOff>0</xdr:rowOff>
    </xdr:from>
    <xdr:to>
      <xdr:col>4</xdr:col>
      <xdr:colOff>11065185</xdr:colOff>
      <xdr:row>1</xdr:row>
      <xdr:rowOff>300457</xdr:rowOff>
    </xdr:to>
    <xdr:pic>
      <xdr:nvPicPr>
        <xdr:cNvPr id="7" name="Obrázek 5" descr="SFZP_krivky_H">
          <a:extLst>
            <a:ext uri="{FF2B5EF4-FFF2-40B4-BE49-F238E27FC236}">
              <a16:creationId xmlns:a16="http://schemas.microsoft.com/office/drawing/2014/main" id="{23EB6723-3AA0-4D56-BA35-57AC10613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010900" y="269423"/>
          <a:ext cx="1082985" cy="3004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58423</xdr:colOff>
      <xdr:row>1</xdr:row>
      <xdr:rowOff>68422</xdr:rowOff>
    </xdr:from>
    <xdr:to>
      <xdr:col>1</xdr:col>
      <xdr:colOff>58423</xdr:colOff>
      <xdr:row>2</xdr:row>
      <xdr:rowOff>132656</xdr:rowOff>
    </xdr:to>
    <xdr:pic>
      <xdr:nvPicPr>
        <xdr:cNvPr id="3" name="Obrázek 2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E5B1883F-6AB0-4F5B-A281-850CAFBD4F8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12220575</xdr:colOff>
      <xdr:row>1</xdr:row>
      <xdr:rowOff>57151</xdr:rowOff>
    </xdr:from>
    <xdr:to>
      <xdr:col>5</xdr:col>
      <xdr:colOff>2484</xdr:colOff>
      <xdr:row>2</xdr:row>
      <xdr:rowOff>182377</xdr:rowOff>
    </xdr:to>
    <xdr:pic>
      <xdr:nvPicPr>
        <xdr:cNvPr id="8" name="Obrázek 7" descr="SFZP_krivky_H">
          <a:extLst>
            <a:ext uri="{FF2B5EF4-FFF2-40B4-BE49-F238E27FC236}">
              <a16:creationId xmlns:a16="http://schemas.microsoft.com/office/drawing/2014/main" id="{51315409-A3E0-4842-A952-E6554293C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4249400" y="257176"/>
          <a:ext cx="2484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76200</xdr:rowOff>
    </xdr:from>
    <xdr:to>
      <xdr:col>1</xdr:col>
      <xdr:colOff>85725</xdr:colOff>
      <xdr:row>2</xdr:row>
      <xdr:rowOff>171450</xdr:rowOff>
    </xdr:to>
    <xdr:pic>
      <xdr:nvPicPr>
        <xdr:cNvPr id="9" name="Obrázek 8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C03AFF9-47C1-450F-85A3-8FFE30028F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0" cy="285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M32"/>
  <sheetViews>
    <sheetView tabSelected="1" zoomScale="60" zoomScaleNormal="60" zoomScalePageLayoutView="40" workbookViewId="0">
      <pane ySplit="5" topLeftCell="A6" activePane="bottomLeft" state="frozen"/>
      <selection pane="bottomLeft"/>
    </sheetView>
  </sheetViews>
  <sheetFormatPr defaultColWidth="9.140625" defaultRowHeight="15"/>
  <cols>
    <col min="1" max="1" width="2.5703125" style="1" bestFit="1" customWidth="1"/>
    <col min="2" max="2" width="10.7109375" style="1" bestFit="1" customWidth="1"/>
    <col min="3" max="3" width="8.7109375" style="2" bestFit="1" customWidth="1"/>
    <col min="4" max="4" width="36.85546875" style="3" customWidth="1"/>
    <col min="5" max="5" width="9.42578125" style="4" bestFit="1" customWidth="1"/>
    <col min="6" max="6" width="22.7109375" style="4" customWidth="1"/>
    <col min="7" max="7" width="10.7109375" style="4" customWidth="1"/>
    <col min="8" max="8" width="35.7109375" style="5" bestFit="1" customWidth="1"/>
    <col min="9" max="9" width="43.140625" style="3" customWidth="1"/>
    <col min="10" max="10" width="39" style="3" customWidth="1"/>
    <col min="11" max="11" width="18.7109375" style="6" bestFit="1" customWidth="1"/>
    <col min="12" max="12" width="11.5703125" style="6" bestFit="1" customWidth="1"/>
    <col min="13" max="13" width="14.7109375" style="7" bestFit="1" customWidth="1"/>
    <col min="14" max="15" width="14.7109375" style="6" bestFit="1" customWidth="1"/>
    <col min="16" max="16" width="32.140625" style="6" bestFit="1" customWidth="1"/>
    <col min="17" max="18" width="18.7109375" style="8" bestFit="1" customWidth="1"/>
    <col min="19" max="19" width="18.7109375" style="6" bestFit="1" customWidth="1"/>
    <col min="20" max="20" width="14.28515625" style="6" customWidth="1"/>
    <col min="21" max="21" width="15.7109375" style="1" customWidth="1"/>
    <col min="22" max="22" width="9.140625" style="1"/>
    <col min="23" max="23" width="27.140625" style="1" customWidth="1"/>
    <col min="24" max="24" width="19.140625" style="1" customWidth="1"/>
    <col min="25" max="25" width="9.140625" style="1"/>
    <col min="26" max="26" width="34.28515625" style="1" customWidth="1"/>
    <col min="27" max="16384" width="9.140625" style="1"/>
  </cols>
  <sheetData>
    <row r="1" spans="2:26" ht="15.75" thickBot="1"/>
    <row r="2" spans="2:26" s="9" customFormat="1" ht="43.5" customHeight="1" thickBot="1">
      <c r="B2" s="214" t="s">
        <v>176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6"/>
    </row>
    <row r="3" spans="2:26" s="10" customFormat="1" ht="22.7" customHeight="1">
      <c r="B3" s="223"/>
      <c r="C3" s="224"/>
      <c r="D3" s="224"/>
      <c r="E3" s="225"/>
      <c r="F3" s="13"/>
      <c r="G3" s="226" t="s">
        <v>0</v>
      </c>
      <c r="H3" s="227"/>
      <c r="I3" s="227"/>
      <c r="J3" s="227"/>
      <c r="K3" s="228"/>
      <c r="L3" s="229" t="s">
        <v>1</v>
      </c>
      <c r="M3" s="230"/>
      <c r="N3" s="230"/>
      <c r="O3" s="230"/>
      <c r="P3" s="230"/>
      <c r="Q3" s="230"/>
      <c r="R3" s="230"/>
      <c r="S3" s="230"/>
      <c r="T3" s="231"/>
      <c r="U3" s="211" t="s">
        <v>47</v>
      </c>
      <c r="V3" s="212"/>
      <c r="W3" s="212"/>
      <c r="X3" s="212"/>
      <c r="Y3" s="212"/>
      <c r="Z3" s="213"/>
    </row>
    <row r="4" spans="2:26" s="11" customFormat="1" ht="25.5" customHeight="1">
      <c r="B4" s="182" t="s">
        <v>2</v>
      </c>
      <c r="C4" s="184" t="s">
        <v>3</v>
      </c>
      <c r="D4" s="185"/>
      <c r="E4" s="186" t="s">
        <v>4</v>
      </c>
      <c r="F4" s="221" t="s">
        <v>29</v>
      </c>
      <c r="G4" s="188" t="s">
        <v>5</v>
      </c>
      <c r="H4" s="189"/>
      <c r="I4" s="190" t="s">
        <v>6</v>
      </c>
      <c r="J4" s="190" t="s">
        <v>7</v>
      </c>
      <c r="K4" s="192" t="s">
        <v>8</v>
      </c>
      <c r="L4" s="194" t="s">
        <v>9</v>
      </c>
      <c r="M4" s="194" t="s">
        <v>10</v>
      </c>
      <c r="N4" s="180" t="s">
        <v>11</v>
      </c>
      <c r="O4" s="180" t="s">
        <v>12</v>
      </c>
      <c r="P4" s="180" t="s">
        <v>152</v>
      </c>
      <c r="Q4" s="180" t="s">
        <v>13</v>
      </c>
      <c r="R4" s="180"/>
      <c r="S4" s="180"/>
      <c r="T4" s="180" t="s">
        <v>14</v>
      </c>
      <c r="U4" s="217" t="s">
        <v>48</v>
      </c>
      <c r="V4" s="217" t="s">
        <v>49</v>
      </c>
      <c r="W4" s="217" t="s">
        <v>50</v>
      </c>
      <c r="X4" s="217" t="s">
        <v>51</v>
      </c>
      <c r="Y4" s="217" t="s">
        <v>52</v>
      </c>
      <c r="Z4" s="219" t="s">
        <v>53</v>
      </c>
    </row>
    <row r="5" spans="2:26" s="4" customFormat="1" ht="48.2" customHeight="1" thickBot="1">
      <c r="B5" s="183"/>
      <c r="C5" s="17" t="s">
        <v>15</v>
      </c>
      <c r="D5" s="179" t="s">
        <v>16</v>
      </c>
      <c r="E5" s="187"/>
      <c r="F5" s="222"/>
      <c r="G5" s="177" t="s">
        <v>17</v>
      </c>
      <c r="H5" s="177" t="s">
        <v>18</v>
      </c>
      <c r="I5" s="191"/>
      <c r="J5" s="191"/>
      <c r="K5" s="193"/>
      <c r="L5" s="195"/>
      <c r="M5" s="195"/>
      <c r="N5" s="181"/>
      <c r="O5" s="181"/>
      <c r="P5" s="181" t="s">
        <v>19</v>
      </c>
      <c r="Q5" s="178" t="s">
        <v>20</v>
      </c>
      <c r="R5" s="178" t="s">
        <v>21</v>
      </c>
      <c r="S5" s="178" t="s">
        <v>22</v>
      </c>
      <c r="T5" s="181"/>
      <c r="U5" s="218"/>
      <c r="V5" s="218"/>
      <c r="W5" s="218"/>
      <c r="X5" s="218"/>
      <c r="Y5" s="218"/>
      <c r="Z5" s="220"/>
    </row>
    <row r="6" spans="2:26" s="12" customFormat="1" ht="193.5" customHeight="1">
      <c r="B6" s="238"/>
      <c r="C6" s="200" t="s">
        <v>23</v>
      </c>
      <c r="D6" s="198" t="s">
        <v>24</v>
      </c>
      <c r="E6" s="167" t="s">
        <v>134</v>
      </c>
      <c r="F6" s="168" t="s">
        <v>136</v>
      </c>
      <c r="G6" s="169" t="s">
        <v>137</v>
      </c>
      <c r="H6" s="168" t="s">
        <v>138</v>
      </c>
      <c r="I6" s="170" t="s">
        <v>139</v>
      </c>
      <c r="J6" s="170" t="s">
        <v>34</v>
      </c>
      <c r="K6" s="168" t="s">
        <v>140</v>
      </c>
      <c r="L6" s="168" t="s">
        <v>33</v>
      </c>
      <c r="M6" s="171">
        <v>45903</v>
      </c>
      <c r="N6" s="171">
        <v>45917</v>
      </c>
      <c r="O6" s="171">
        <v>46142</v>
      </c>
      <c r="P6" s="172" t="s">
        <v>144</v>
      </c>
      <c r="Q6" s="89">
        <f>R6/0.4</f>
        <v>375000000</v>
      </c>
      <c r="R6" s="173">
        <v>150000000</v>
      </c>
      <c r="S6" s="89">
        <f>Q6-R6</f>
        <v>225000000</v>
      </c>
      <c r="T6" s="90" t="s">
        <v>31</v>
      </c>
      <c r="U6" s="174" t="s">
        <v>141</v>
      </c>
      <c r="V6" s="174" t="s">
        <v>149</v>
      </c>
      <c r="W6" s="175" t="s">
        <v>54</v>
      </c>
      <c r="X6" s="175" t="s">
        <v>150</v>
      </c>
      <c r="Y6" s="175">
        <v>2025</v>
      </c>
      <c r="Z6" s="176" t="s">
        <v>151</v>
      </c>
    </row>
    <row r="7" spans="2:26" s="12" customFormat="1" ht="165.75" thickBot="1">
      <c r="B7" s="197"/>
      <c r="C7" s="201"/>
      <c r="D7" s="199"/>
      <c r="E7" s="139" t="s">
        <v>135</v>
      </c>
      <c r="F7" s="140" t="s">
        <v>142</v>
      </c>
      <c r="G7" s="141" t="s">
        <v>137</v>
      </c>
      <c r="H7" s="140" t="s">
        <v>138</v>
      </c>
      <c r="I7" s="142" t="s">
        <v>139</v>
      </c>
      <c r="J7" s="142" t="s">
        <v>34</v>
      </c>
      <c r="K7" s="140" t="s">
        <v>58</v>
      </c>
      <c r="L7" s="140" t="s">
        <v>33</v>
      </c>
      <c r="M7" s="143">
        <v>45903</v>
      </c>
      <c r="N7" s="143">
        <v>45917</v>
      </c>
      <c r="O7" s="143">
        <v>46142</v>
      </c>
      <c r="P7" s="144" t="s">
        <v>143</v>
      </c>
      <c r="Q7" s="145">
        <f>R7/0.4</f>
        <v>375000000</v>
      </c>
      <c r="R7" s="146">
        <v>150000000</v>
      </c>
      <c r="S7" s="145">
        <f>Q7-R7</f>
        <v>225000000</v>
      </c>
      <c r="T7" s="42" t="s">
        <v>31</v>
      </c>
      <c r="U7" s="147" t="s">
        <v>153</v>
      </c>
      <c r="V7" s="147" t="s">
        <v>153</v>
      </c>
      <c r="W7" s="148" t="s">
        <v>54</v>
      </c>
      <c r="X7" s="148" t="s">
        <v>54</v>
      </c>
      <c r="Y7" s="148" t="s">
        <v>54</v>
      </c>
      <c r="Z7" s="120" t="s">
        <v>54</v>
      </c>
    </row>
    <row r="8" spans="2:26" s="80" customFormat="1" ht="127.5" customHeight="1">
      <c r="B8" s="197"/>
      <c r="C8" s="202" t="s">
        <v>25</v>
      </c>
      <c r="D8" s="204" t="s">
        <v>26</v>
      </c>
      <c r="E8" s="63" t="s">
        <v>162</v>
      </c>
      <c r="F8" s="99" t="s">
        <v>80</v>
      </c>
      <c r="G8" s="75" t="s">
        <v>40</v>
      </c>
      <c r="H8" s="99" t="s">
        <v>59</v>
      </c>
      <c r="I8" s="99" t="s">
        <v>81</v>
      </c>
      <c r="J8" s="99" t="s">
        <v>34</v>
      </c>
      <c r="K8" s="66" t="s">
        <v>32</v>
      </c>
      <c r="L8" s="66" t="s">
        <v>41</v>
      </c>
      <c r="M8" s="65">
        <v>45903</v>
      </c>
      <c r="N8" s="65">
        <v>45917</v>
      </c>
      <c r="O8" s="65">
        <v>46112</v>
      </c>
      <c r="P8" s="78">
        <v>0.8</v>
      </c>
      <c r="Q8" s="59">
        <f>R8/0.8</f>
        <v>187500000</v>
      </c>
      <c r="R8" s="59">
        <v>150000000</v>
      </c>
      <c r="S8" s="59">
        <f>Q8-R8</f>
        <v>37500000</v>
      </c>
      <c r="T8" s="72" t="s">
        <v>31</v>
      </c>
      <c r="U8" s="66" t="s">
        <v>54</v>
      </c>
      <c r="V8" s="66" t="s">
        <v>54</v>
      </c>
      <c r="W8" s="66" t="s">
        <v>54</v>
      </c>
      <c r="X8" s="66" t="s">
        <v>54</v>
      </c>
      <c r="Y8" s="66" t="s">
        <v>54</v>
      </c>
      <c r="Z8" s="67" t="s">
        <v>54</v>
      </c>
    </row>
    <row r="9" spans="2:26" s="80" customFormat="1" ht="45">
      <c r="B9" s="197"/>
      <c r="C9" s="202"/>
      <c r="D9" s="205"/>
      <c r="E9" s="63" t="s">
        <v>163</v>
      </c>
      <c r="F9" s="99" t="s">
        <v>82</v>
      </c>
      <c r="G9" s="75" t="s">
        <v>40</v>
      </c>
      <c r="H9" s="99" t="s">
        <v>59</v>
      </c>
      <c r="I9" s="100" t="s">
        <v>83</v>
      </c>
      <c r="J9" s="100" t="s">
        <v>34</v>
      </c>
      <c r="K9" s="66" t="s">
        <v>32</v>
      </c>
      <c r="L9" s="97" t="s">
        <v>41</v>
      </c>
      <c r="M9" s="64">
        <v>45840</v>
      </c>
      <c r="N9" s="64">
        <v>45854</v>
      </c>
      <c r="O9" s="65">
        <v>46010</v>
      </c>
      <c r="P9" s="121" t="s">
        <v>155</v>
      </c>
      <c r="Q9" s="59">
        <f>R9/0.75</f>
        <v>266666666.66666666</v>
      </c>
      <c r="R9" s="59">
        <v>200000000</v>
      </c>
      <c r="S9" s="59">
        <f>Q9-R9</f>
        <v>66666666.666666657</v>
      </c>
      <c r="T9" s="60" t="s">
        <v>31</v>
      </c>
      <c r="U9" s="61" t="s">
        <v>54</v>
      </c>
      <c r="V9" s="61" t="s">
        <v>54</v>
      </c>
      <c r="W9" s="61" t="s">
        <v>54</v>
      </c>
      <c r="X9" s="61" t="s">
        <v>54</v>
      </c>
      <c r="Y9" s="61" t="s">
        <v>54</v>
      </c>
      <c r="Z9" s="62" t="s">
        <v>54</v>
      </c>
    </row>
    <row r="10" spans="2:26" s="80" customFormat="1" ht="120">
      <c r="B10" s="197"/>
      <c r="C10" s="202"/>
      <c r="D10" s="205"/>
      <c r="E10" s="63" t="s">
        <v>164</v>
      </c>
      <c r="F10" s="99" t="s">
        <v>84</v>
      </c>
      <c r="G10" s="75" t="s">
        <v>85</v>
      </c>
      <c r="H10" s="99" t="s">
        <v>86</v>
      </c>
      <c r="I10" s="100" t="s">
        <v>87</v>
      </c>
      <c r="J10" s="99" t="s">
        <v>88</v>
      </c>
      <c r="K10" s="66" t="s">
        <v>89</v>
      </c>
      <c r="L10" s="97" t="s">
        <v>41</v>
      </c>
      <c r="M10" s="64">
        <v>45903</v>
      </c>
      <c r="N10" s="64">
        <v>45917</v>
      </c>
      <c r="O10" s="65">
        <v>46073</v>
      </c>
      <c r="P10" s="78">
        <v>0.95</v>
      </c>
      <c r="Q10" s="79">
        <f>R10/0.95</f>
        <v>31578947.368421055</v>
      </c>
      <c r="R10" s="79">
        <v>30000000</v>
      </c>
      <c r="S10" s="59">
        <f>Q10-R10</f>
        <v>1578947.3684210554</v>
      </c>
      <c r="T10" s="72" t="s">
        <v>31</v>
      </c>
      <c r="U10" s="101" t="s">
        <v>54</v>
      </c>
      <c r="V10" s="101" t="s">
        <v>54</v>
      </c>
      <c r="W10" s="101" t="s">
        <v>54</v>
      </c>
      <c r="X10" s="101" t="s">
        <v>54</v>
      </c>
      <c r="Y10" s="101" t="s">
        <v>54</v>
      </c>
      <c r="Z10" s="102" t="s">
        <v>54</v>
      </c>
    </row>
    <row r="11" spans="2:26" s="80" customFormat="1" ht="105">
      <c r="B11" s="197"/>
      <c r="C11" s="202"/>
      <c r="D11" s="205"/>
      <c r="E11" s="63" t="s">
        <v>165</v>
      </c>
      <c r="F11" s="99" t="s">
        <v>90</v>
      </c>
      <c r="G11" s="75" t="s">
        <v>91</v>
      </c>
      <c r="H11" s="99" t="s">
        <v>92</v>
      </c>
      <c r="I11" s="99" t="s">
        <v>92</v>
      </c>
      <c r="J11" s="99" t="s">
        <v>34</v>
      </c>
      <c r="K11" s="66" t="s">
        <v>32</v>
      </c>
      <c r="L11" s="97" t="s">
        <v>41</v>
      </c>
      <c r="M11" s="64">
        <v>45840</v>
      </c>
      <c r="N11" s="64">
        <v>45854</v>
      </c>
      <c r="O11" s="65">
        <v>46142</v>
      </c>
      <c r="P11" s="122" t="s">
        <v>156</v>
      </c>
      <c r="Q11" s="122" t="s">
        <v>157</v>
      </c>
      <c r="R11" s="122" t="s">
        <v>158</v>
      </c>
      <c r="S11" s="122" t="s">
        <v>159</v>
      </c>
      <c r="T11" s="60" t="s">
        <v>31</v>
      </c>
      <c r="U11" s="61" t="s">
        <v>54</v>
      </c>
      <c r="V11" s="61" t="s">
        <v>54</v>
      </c>
      <c r="W11" s="61" t="s">
        <v>54</v>
      </c>
      <c r="X11" s="61" t="s">
        <v>54</v>
      </c>
      <c r="Y11" s="61" t="s">
        <v>54</v>
      </c>
      <c r="Z11" s="62" t="s">
        <v>54</v>
      </c>
    </row>
    <row r="12" spans="2:26" s="80" customFormat="1" ht="384.75" customHeight="1">
      <c r="B12" s="197"/>
      <c r="C12" s="202"/>
      <c r="D12" s="205"/>
      <c r="E12" s="63" t="s">
        <v>166</v>
      </c>
      <c r="F12" s="103" t="s">
        <v>93</v>
      </c>
      <c r="G12" s="75" t="s">
        <v>94</v>
      </c>
      <c r="H12" s="100" t="s">
        <v>95</v>
      </c>
      <c r="I12" s="100" t="s">
        <v>96</v>
      </c>
      <c r="J12" s="100" t="s">
        <v>97</v>
      </c>
      <c r="K12" s="66" t="s">
        <v>32</v>
      </c>
      <c r="L12" s="97" t="s">
        <v>41</v>
      </c>
      <c r="M12" s="64">
        <v>45868</v>
      </c>
      <c r="N12" s="64">
        <v>45882</v>
      </c>
      <c r="O12" s="65">
        <v>46142</v>
      </c>
      <c r="P12" s="119" t="s">
        <v>98</v>
      </c>
      <c r="Q12" s="104">
        <f>R12/0.85</f>
        <v>117647058.82352942</v>
      </c>
      <c r="R12" s="79">
        <v>100000000</v>
      </c>
      <c r="S12" s="105">
        <f>Q12-R12</f>
        <v>17647058.823529422</v>
      </c>
      <c r="T12" s="105" t="s">
        <v>31</v>
      </c>
      <c r="U12" s="106" t="s">
        <v>54</v>
      </c>
      <c r="V12" s="106" t="s">
        <v>54</v>
      </c>
      <c r="W12" s="106" t="s">
        <v>54</v>
      </c>
      <c r="X12" s="106" t="s">
        <v>54</v>
      </c>
      <c r="Y12" s="106" t="s">
        <v>54</v>
      </c>
      <c r="Z12" s="107" t="s">
        <v>54</v>
      </c>
    </row>
    <row r="13" spans="2:26" s="80" customFormat="1" ht="138.75" customHeight="1">
      <c r="B13" s="197"/>
      <c r="C13" s="202"/>
      <c r="D13" s="205"/>
      <c r="E13" s="129" t="s">
        <v>167</v>
      </c>
      <c r="F13" s="103" t="s">
        <v>99</v>
      </c>
      <c r="G13" s="75" t="s">
        <v>94</v>
      </c>
      <c r="H13" s="100" t="s">
        <v>95</v>
      </c>
      <c r="I13" s="100" t="s">
        <v>100</v>
      </c>
      <c r="J13" s="100" t="s">
        <v>101</v>
      </c>
      <c r="K13" s="66" t="s">
        <v>32</v>
      </c>
      <c r="L13" s="97" t="s">
        <v>41</v>
      </c>
      <c r="M13" s="65">
        <v>45917</v>
      </c>
      <c r="N13" s="65">
        <v>45931</v>
      </c>
      <c r="O13" s="65">
        <v>46157</v>
      </c>
      <c r="P13" s="96" t="s">
        <v>102</v>
      </c>
      <c r="Q13" s="79">
        <v>110000000</v>
      </c>
      <c r="R13" s="79">
        <v>110000000</v>
      </c>
      <c r="S13" s="105">
        <v>0</v>
      </c>
      <c r="T13" s="105" t="s">
        <v>31</v>
      </c>
      <c r="U13" s="66" t="s">
        <v>54</v>
      </c>
      <c r="V13" s="66" t="s">
        <v>54</v>
      </c>
      <c r="W13" s="66" t="s">
        <v>54</v>
      </c>
      <c r="X13" s="66" t="s">
        <v>54</v>
      </c>
      <c r="Y13" s="66" t="s">
        <v>54</v>
      </c>
      <c r="Z13" s="67" t="s">
        <v>54</v>
      </c>
    </row>
    <row r="14" spans="2:26" s="80" customFormat="1" ht="138.75" customHeight="1">
      <c r="B14" s="197"/>
      <c r="C14" s="202"/>
      <c r="D14" s="205"/>
      <c r="E14" s="130" t="s">
        <v>168</v>
      </c>
      <c r="F14" s="74" t="s">
        <v>103</v>
      </c>
      <c r="G14" s="75" t="s">
        <v>104</v>
      </c>
      <c r="H14" s="99" t="s">
        <v>105</v>
      </c>
      <c r="I14" s="99" t="s">
        <v>106</v>
      </c>
      <c r="J14" s="99" t="s">
        <v>34</v>
      </c>
      <c r="K14" s="66" t="s">
        <v>32</v>
      </c>
      <c r="L14" s="66" t="s">
        <v>41</v>
      </c>
      <c r="M14" s="65">
        <v>45868</v>
      </c>
      <c r="N14" s="65">
        <v>45882</v>
      </c>
      <c r="O14" s="65">
        <v>46052</v>
      </c>
      <c r="P14" s="78" t="s">
        <v>107</v>
      </c>
      <c r="Q14" s="79">
        <f>R14/0.8</f>
        <v>187500000</v>
      </c>
      <c r="R14" s="79">
        <v>150000000</v>
      </c>
      <c r="S14" s="59">
        <f>Q14-R14</f>
        <v>37500000</v>
      </c>
      <c r="T14" s="59" t="s">
        <v>31</v>
      </c>
      <c r="U14" s="66" t="s">
        <v>54</v>
      </c>
      <c r="V14" s="66" t="s">
        <v>54</v>
      </c>
      <c r="W14" s="66" t="s">
        <v>54</v>
      </c>
      <c r="X14" s="66" t="s">
        <v>54</v>
      </c>
      <c r="Y14" s="66" t="s">
        <v>54</v>
      </c>
      <c r="Z14" s="67" t="s">
        <v>54</v>
      </c>
    </row>
    <row r="15" spans="2:26" s="80" customFormat="1" ht="147.75" customHeight="1">
      <c r="B15" s="197"/>
      <c r="C15" s="202"/>
      <c r="D15" s="205"/>
      <c r="E15" s="149" t="s">
        <v>177</v>
      </c>
      <c r="F15" s="150" t="s">
        <v>178</v>
      </c>
      <c r="G15" s="135" t="s">
        <v>179</v>
      </c>
      <c r="H15" s="136" t="s">
        <v>180</v>
      </c>
      <c r="I15" s="136" t="s">
        <v>181</v>
      </c>
      <c r="J15" s="136" t="s">
        <v>34</v>
      </c>
      <c r="K15" s="137" t="s">
        <v>32</v>
      </c>
      <c r="L15" s="137" t="s">
        <v>60</v>
      </c>
      <c r="M15" s="151">
        <v>45924</v>
      </c>
      <c r="N15" s="151">
        <v>45931</v>
      </c>
      <c r="O15" s="151">
        <v>46071</v>
      </c>
      <c r="P15" s="152">
        <v>0.8</v>
      </c>
      <c r="Q15" s="153">
        <f>R15/0.8</f>
        <v>100000000</v>
      </c>
      <c r="R15" s="153">
        <v>80000000</v>
      </c>
      <c r="S15" s="59">
        <f>Q15-R15</f>
        <v>20000000</v>
      </c>
      <c r="T15" s="59" t="s">
        <v>31</v>
      </c>
      <c r="U15" s="137" t="s">
        <v>54</v>
      </c>
      <c r="V15" s="137" t="s">
        <v>54</v>
      </c>
      <c r="W15" s="137" t="s">
        <v>54</v>
      </c>
      <c r="X15" s="137" t="s">
        <v>54</v>
      </c>
      <c r="Y15" s="137" t="s">
        <v>54</v>
      </c>
      <c r="Z15" s="166" t="s">
        <v>54</v>
      </c>
    </row>
    <row r="16" spans="2:26" ht="72" customHeight="1" thickBot="1">
      <c r="B16" s="197"/>
      <c r="C16" s="203"/>
      <c r="D16" s="206"/>
      <c r="E16" s="29" t="s">
        <v>78</v>
      </c>
      <c r="F16" s="25" t="s">
        <v>61</v>
      </c>
      <c r="G16" s="55" t="s">
        <v>56</v>
      </c>
      <c r="H16" s="25" t="s">
        <v>55</v>
      </c>
      <c r="I16" s="25" t="s">
        <v>62</v>
      </c>
      <c r="J16" s="25" t="s">
        <v>34</v>
      </c>
      <c r="K16" s="24" t="s">
        <v>57</v>
      </c>
      <c r="L16" s="24" t="s">
        <v>41</v>
      </c>
      <c r="M16" s="26">
        <v>45602</v>
      </c>
      <c r="N16" s="26">
        <v>45616</v>
      </c>
      <c r="O16" s="26">
        <v>46008</v>
      </c>
      <c r="P16" s="30" t="s">
        <v>46</v>
      </c>
      <c r="Q16" s="28">
        <v>400000000</v>
      </c>
      <c r="R16" s="28">
        <v>400000000</v>
      </c>
      <c r="S16" s="27">
        <v>0</v>
      </c>
      <c r="T16" s="56" t="s">
        <v>31</v>
      </c>
      <c r="U16" s="57" t="s">
        <v>54</v>
      </c>
      <c r="V16" s="57" t="s">
        <v>54</v>
      </c>
      <c r="W16" s="57" t="s">
        <v>54</v>
      </c>
      <c r="X16" s="57" t="s">
        <v>54</v>
      </c>
      <c r="Y16" s="57" t="s">
        <v>54</v>
      </c>
      <c r="Z16" s="58" t="s">
        <v>54</v>
      </c>
    </row>
    <row r="17" spans="2:65" s="23" customFormat="1" ht="241.5" customHeight="1" thickBot="1">
      <c r="B17" s="197"/>
      <c r="C17" s="133" t="s">
        <v>182</v>
      </c>
      <c r="D17" s="134" t="s">
        <v>36</v>
      </c>
      <c r="E17" s="154" t="s">
        <v>72</v>
      </c>
      <c r="F17" s="155" t="s">
        <v>73</v>
      </c>
      <c r="G17" s="156" t="s">
        <v>74</v>
      </c>
      <c r="H17" s="157" t="s">
        <v>75</v>
      </c>
      <c r="I17" s="157" t="s">
        <v>76</v>
      </c>
      <c r="J17" s="157" t="s">
        <v>77</v>
      </c>
      <c r="K17" s="158" t="s">
        <v>32</v>
      </c>
      <c r="L17" s="158" t="s">
        <v>33</v>
      </c>
      <c r="M17" s="159">
        <v>45665</v>
      </c>
      <c r="N17" s="159">
        <v>45681</v>
      </c>
      <c r="O17" s="159">
        <v>46391</v>
      </c>
      <c r="P17" s="160">
        <v>0.95</v>
      </c>
      <c r="Q17" s="161">
        <f>R17/0.95</f>
        <v>52631578.947368421</v>
      </c>
      <c r="R17" s="161">
        <v>50000000</v>
      </c>
      <c r="S17" s="161">
        <f>Q17-R17</f>
        <v>2631578.9473684207</v>
      </c>
      <c r="T17" s="162" t="s">
        <v>31</v>
      </c>
      <c r="U17" s="158" t="s">
        <v>54</v>
      </c>
      <c r="V17" s="163" t="s">
        <v>54</v>
      </c>
      <c r="W17" s="158" t="s">
        <v>54</v>
      </c>
      <c r="X17" s="163" t="s">
        <v>54</v>
      </c>
      <c r="Y17" s="163" t="s">
        <v>54</v>
      </c>
      <c r="Z17" s="164" t="s">
        <v>54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</row>
    <row r="18" spans="2:65" s="80" customFormat="1" ht="144.75" customHeight="1">
      <c r="B18" s="197"/>
      <c r="C18" s="210" t="s">
        <v>27</v>
      </c>
      <c r="D18" s="207" t="s">
        <v>28</v>
      </c>
      <c r="E18" s="131" t="s">
        <v>169</v>
      </c>
      <c r="F18" s="81" t="s">
        <v>108</v>
      </c>
      <c r="G18" s="82" t="s">
        <v>109</v>
      </c>
      <c r="H18" s="83" t="s">
        <v>110</v>
      </c>
      <c r="I18" s="83" t="s">
        <v>111</v>
      </c>
      <c r="J18" s="84" t="s">
        <v>112</v>
      </c>
      <c r="K18" s="85" t="s">
        <v>32</v>
      </c>
      <c r="L18" s="85" t="s">
        <v>41</v>
      </c>
      <c r="M18" s="86">
        <v>45854</v>
      </c>
      <c r="N18" s="86">
        <v>45868</v>
      </c>
      <c r="O18" s="86">
        <v>46052</v>
      </c>
      <c r="P18" s="87" t="s">
        <v>113</v>
      </c>
      <c r="Q18" s="88">
        <f>R18/0.9</f>
        <v>22222222.22222222</v>
      </c>
      <c r="R18" s="88">
        <v>20000000</v>
      </c>
      <c r="S18" s="89">
        <f>Q18-R18</f>
        <v>2222222.2222222202</v>
      </c>
      <c r="T18" s="90" t="s">
        <v>31</v>
      </c>
      <c r="U18" s="85" t="s">
        <v>54</v>
      </c>
      <c r="V18" s="85" t="s">
        <v>54</v>
      </c>
      <c r="W18" s="85" t="s">
        <v>54</v>
      </c>
      <c r="X18" s="85" t="s">
        <v>54</v>
      </c>
      <c r="Y18" s="85" t="s">
        <v>54</v>
      </c>
      <c r="Z18" s="165" t="s">
        <v>54</v>
      </c>
    </row>
    <row r="19" spans="2:65" s="80" customFormat="1" ht="98.45" customHeight="1">
      <c r="B19" s="197"/>
      <c r="C19" s="208"/>
      <c r="D19" s="208"/>
      <c r="E19" s="132" t="s">
        <v>170</v>
      </c>
      <c r="F19" s="91" t="s">
        <v>114</v>
      </c>
      <c r="G19" s="92" t="s">
        <v>109</v>
      </c>
      <c r="H19" s="93" t="s">
        <v>110</v>
      </c>
      <c r="I19" s="93" t="s">
        <v>115</v>
      </c>
      <c r="J19" s="93" t="s">
        <v>116</v>
      </c>
      <c r="K19" s="66" t="s">
        <v>117</v>
      </c>
      <c r="L19" s="94" t="s">
        <v>41</v>
      </c>
      <c r="M19" s="95">
        <v>45854</v>
      </c>
      <c r="N19" s="65">
        <v>45868</v>
      </c>
      <c r="O19" s="95">
        <v>46052</v>
      </c>
      <c r="P19" s="96">
        <v>1</v>
      </c>
      <c r="Q19" s="79">
        <v>100000000</v>
      </c>
      <c r="R19" s="79">
        <v>100000000</v>
      </c>
      <c r="S19" s="70">
        <v>0</v>
      </c>
      <c r="T19" s="71" t="s">
        <v>31</v>
      </c>
      <c r="U19" s="68" t="s">
        <v>54</v>
      </c>
      <c r="V19" s="68" t="s">
        <v>54</v>
      </c>
      <c r="W19" s="68" t="s">
        <v>54</v>
      </c>
      <c r="X19" s="68" t="s">
        <v>54</v>
      </c>
      <c r="Y19" s="68" t="s">
        <v>54</v>
      </c>
      <c r="Z19" s="69" t="s">
        <v>54</v>
      </c>
    </row>
    <row r="20" spans="2:65" s="80" customFormat="1" ht="98.45" customHeight="1">
      <c r="B20" s="197"/>
      <c r="C20" s="208"/>
      <c r="D20" s="208"/>
      <c r="E20" s="132" t="s">
        <v>171</v>
      </c>
      <c r="F20" s="91" t="s">
        <v>118</v>
      </c>
      <c r="G20" s="92" t="s">
        <v>109</v>
      </c>
      <c r="H20" s="93" t="s">
        <v>110</v>
      </c>
      <c r="I20" s="93" t="s">
        <v>119</v>
      </c>
      <c r="J20" s="93" t="s">
        <v>120</v>
      </c>
      <c r="K20" s="66" t="s">
        <v>32</v>
      </c>
      <c r="L20" s="97" t="s">
        <v>41</v>
      </c>
      <c r="M20" s="95">
        <v>45840</v>
      </c>
      <c r="N20" s="64">
        <v>45854</v>
      </c>
      <c r="O20" s="65">
        <v>46112</v>
      </c>
      <c r="P20" s="96">
        <v>1</v>
      </c>
      <c r="Q20" s="79">
        <v>10000000</v>
      </c>
      <c r="R20" s="79">
        <v>10000000</v>
      </c>
      <c r="S20" s="70">
        <v>0</v>
      </c>
      <c r="T20" s="71" t="s">
        <v>31</v>
      </c>
      <c r="U20" s="68" t="s">
        <v>54</v>
      </c>
      <c r="V20" s="68" t="s">
        <v>54</v>
      </c>
      <c r="W20" s="68" t="s">
        <v>54</v>
      </c>
      <c r="X20" s="68" t="s">
        <v>54</v>
      </c>
      <c r="Y20" s="68" t="s">
        <v>54</v>
      </c>
      <c r="Z20" s="69" t="s">
        <v>54</v>
      </c>
    </row>
    <row r="21" spans="2:65" s="80" customFormat="1" ht="98.45" customHeight="1">
      <c r="B21" s="197"/>
      <c r="C21" s="208"/>
      <c r="D21" s="208"/>
      <c r="E21" s="132" t="s">
        <v>172</v>
      </c>
      <c r="F21" s="74" t="s">
        <v>121</v>
      </c>
      <c r="G21" s="75" t="s">
        <v>109</v>
      </c>
      <c r="H21" s="76" t="s">
        <v>110</v>
      </c>
      <c r="I21" s="76" t="s">
        <v>119</v>
      </c>
      <c r="J21" s="98" t="s">
        <v>122</v>
      </c>
      <c r="K21" s="66" t="s">
        <v>32</v>
      </c>
      <c r="L21" s="66" t="s">
        <v>41</v>
      </c>
      <c r="M21" s="65">
        <v>45840</v>
      </c>
      <c r="N21" s="65">
        <v>45854</v>
      </c>
      <c r="O21" s="65">
        <v>46112</v>
      </c>
      <c r="P21" s="66" t="s">
        <v>123</v>
      </c>
      <c r="Q21" s="79">
        <v>20000000</v>
      </c>
      <c r="R21" s="79">
        <v>20000000</v>
      </c>
      <c r="S21" s="59">
        <v>0</v>
      </c>
      <c r="T21" s="72" t="s">
        <v>31</v>
      </c>
      <c r="U21" s="66" t="s">
        <v>54</v>
      </c>
      <c r="V21" s="66" t="s">
        <v>54</v>
      </c>
      <c r="W21" s="66" t="s">
        <v>54</v>
      </c>
      <c r="X21" s="66" t="s">
        <v>54</v>
      </c>
      <c r="Y21" s="66" t="s">
        <v>54</v>
      </c>
      <c r="Z21" s="67" t="s">
        <v>54</v>
      </c>
    </row>
    <row r="22" spans="2:65" s="80" customFormat="1" ht="75">
      <c r="B22" s="197"/>
      <c r="C22" s="208"/>
      <c r="D22" s="208"/>
      <c r="E22" s="130" t="s">
        <v>173</v>
      </c>
      <c r="F22" s="74" t="s">
        <v>124</v>
      </c>
      <c r="G22" s="75" t="s">
        <v>125</v>
      </c>
      <c r="H22" s="76" t="s">
        <v>126</v>
      </c>
      <c r="I22" s="77" t="s">
        <v>127</v>
      </c>
      <c r="J22" s="76" t="s">
        <v>128</v>
      </c>
      <c r="K22" s="66" t="s">
        <v>32</v>
      </c>
      <c r="L22" s="66" t="s">
        <v>41</v>
      </c>
      <c r="M22" s="65">
        <v>45917</v>
      </c>
      <c r="N22" s="65">
        <v>45931</v>
      </c>
      <c r="O22" s="110">
        <v>46079</v>
      </c>
      <c r="P22" s="78" t="s">
        <v>107</v>
      </c>
      <c r="Q22" s="79">
        <f>R22/0.8</f>
        <v>100000000</v>
      </c>
      <c r="R22" s="79">
        <v>80000000</v>
      </c>
      <c r="S22" s="59">
        <f>Q22-R22</f>
        <v>20000000</v>
      </c>
      <c r="T22" s="72" t="s">
        <v>31</v>
      </c>
      <c r="U22" s="66" t="s">
        <v>54</v>
      </c>
      <c r="V22" s="66" t="s">
        <v>54</v>
      </c>
      <c r="W22" s="66" t="s">
        <v>54</v>
      </c>
      <c r="X22" s="66" t="s">
        <v>54</v>
      </c>
      <c r="Y22" s="66" t="s">
        <v>54</v>
      </c>
      <c r="Z22" s="67" t="s">
        <v>54</v>
      </c>
    </row>
    <row r="23" spans="2:65" s="80" customFormat="1" ht="135">
      <c r="B23" s="197"/>
      <c r="C23" s="208"/>
      <c r="D23" s="208"/>
      <c r="E23" s="130" t="s">
        <v>174</v>
      </c>
      <c r="F23" s="74" t="s">
        <v>129</v>
      </c>
      <c r="G23" s="75" t="s">
        <v>130</v>
      </c>
      <c r="H23" s="76" t="s">
        <v>131</v>
      </c>
      <c r="I23" s="76" t="s">
        <v>132</v>
      </c>
      <c r="J23" s="76" t="s">
        <v>133</v>
      </c>
      <c r="K23" s="66" t="s">
        <v>32</v>
      </c>
      <c r="L23" s="108" t="s">
        <v>33</v>
      </c>
      <c r="M23" s="65">
        <v>45903</v>
      </c>
      <c r="N23" s="65">
        <v>45924</v>
      </c>
      <c r="O23" s="65">
        <v>46157</v>
      </c>
      <c r="P23" s="78">
        <v>1</v>
      </c>
      <c r="Q23" s="79">
        <v>500000000</v>
      </c>
      <c r="R23" s="79">
        <v>500000000</v>
      </c>
      <c r="S23" s="59">
        <v>0</v>
      </c>
      <c r="T23" s="72" t="s">
        <v>31</v>
      </c>
      <c r="U23" s="66" t="s">
        <v>54</v>
      </c>
      <c r="V23" s="66" t="s">
        <v>54</v>
      </c>
      <c r="W23" s="66" t="s">
        <v>54</v>
      </c>
      <c r="X23" s="66" t="s">
        <v>54</v>
      </c>
      <c r="Y23" s="66" t="s">
        <v>54</v>
      </c>
      <c r="Z23" s="67" t="s">
        <v>54</v>
      </c>
    </row>
    <row r="24" spans="2:65" s="118" customFormat="1" ht="84.75" customHeight="1">
      <c r="B24" s="197"/>
      <c r="C24" s="208"/>
      <c r="D24" s="208"/>
      <c r="E24" s="132" t="s">
        <v>175</v>
      </c>
      <c r="F24" s="111" t="s">
        <v>145</v>
      </c>
      <c r="G24" s="112" t="s">
        <v>146</v>
      </c>
      <c r="H24" s="113" t="s">
        <v>147</v>
      </c>
      <c r="I24" s="113" t="s">
        <v>154</v>
      </c>
      <c r="J24" s="113" t="s">
        <v>34</v>
      </c>
      <c r="K24" s="109" t="s">
        <v>32</v>
      </c>
      <c r="L24" s="114" t="s">
        <v>33</v>
      </c>
      <c r="M24" s="138">
        <v>45924</v>
      </c>
      <c r="N24" s="138">
        <v>46029</v>
      </c>
      <c r="O24" s="138">
        <v>46262</v>
      </c>
      <c r="P24" s="115" t="s">
        <v>148</v>
      </c>
      <c r="Q24" s="116">
        <v>117647059</v>
      </c>
      <c r="R24" s="116">
        <v>100000000</v>
      </c>
      <c r="S24" s="70">
        <f>Q24-R24</f>
        <v>17647059</v>
      </c>
      <c r="T24" s="71" t="s">
        <v>31</v>
      </c>
      <c r="U24" s="109" t="s">
        <v>54</v>
      </c>
      <c r="V24" s="109" t="s">
        <v>54</v>
      </c>
      <c r="W24" s="109" t="s">
        <v>54</v>
      </c>
      <c r="X24" s="109" t="s">
        <v>54</v>
      </c>
      <c r="Y24" s="109" t="s">
        <v>54</v>
      </c>
      <c r="Z24" s="117" t="s">
        <v>54</v>
      </c>
    </row>
    <row r="25" spans="2:65" ht="60">
      <c r="B25" s="197"/>
      <c r="C25" s="208"/>
      <c r="D25" s="208"/>
      <c r="E25" s="45" t="s">
        <v>67</v>
      </c>
      <c r="F25" s="46" t="s">
        <v>68</v>
      </c>
      <c r="G25" s="47" t="s">
        <v>69</v>
      </c>
      <c r="H25" s="48" t="s">
        <v>70</v>
      </c>
      <c r="I25" s="48" t="s">
        <v>71</v>
      </c>
      <c r="J25" s="48" t="s">
        <v>34</v>
      </c>
      <c r="K25" s="49" t="s">
        <v>32</v>
      </c>
      <c r="L25" s="49" t="s">
        <v>33</v>
      </c>
      <c r="M25" s="50">
        <v>45448</v>
      </c>
      <c r="N25" s="50">
        <v>45476</v>
      </c>
      <c r="O25" s="50">
        <v>46141</v>
      </c>
      <c r="P25" s="49" t="s">
        <v>66</v>
      </c>
      <c r="Q25" s="51">
        <f>R25/0.85</f>
        <v>176470588.23529413</v>
      </c>
      <c r="R25" s="51">
        <v>150000000</v>
      </c>
      <c r="S25" s="52">
        <f>Q25-R25</f>
        <v>26470588.235294133</v>
      </c>
      <c r="T25" s="53" t="s">
        <v>31</v>
      </c>
      <c r="U25" s="49" t="s">
        <v>54</v>
      </c>
      <c r="V25" s="49" t="s">
        <v>54</v>
      </c>
      <c r="W25" s="49" t="s">
        <v>54</v>
      </c>
      <c r="X25" s="49" t="s">
        <v>54</v>
      </c>
      <c r="Y25" s="49" t="s">
        <v>54</v>
      </c>
      <c r="Z25" s="54" t="s">
        <v>54</v>
      </c>
    </row>
    <row r="26" spans="2:65" ht="60.75" thickBot="1">
      <c r="B26" s="239"/>
      <c r="C26" s="209"/>
      <c r="D26" s="209"/>
      <c r="E26" s="35" t="s">
        <v>63</v>
      </c>
      <c r="F26" s="36" t="s">
        <v>64</v>
      </c>
      <c r="G26" s="37" t="s">
        <v>35</v>
      </c>
      <c r="H26" s="38" t="s">
        <v>37</v>
      </c>
      <c r="I26" s="38" t="s">
        <v>65</v>
      </c>
      <c r="J26" s="38" t="s">
        <v>34</v>
      </c>
      <c r="K26" s="39" t="s">
        <v>32</v>
      </c>
      <c r="L26" s="40" t="s">
        <v>33</v>
      </c>
      <c r="M26" s="43">
        <v>45672</v>
      </c>
      <c r="N26" s="43">
        <v>45686</v>
      </c>
      <c r="O26" s="43">
        <v>45975</v>
      </c>
      <c r="P26" s="41" t="s">
        <v>66</v>
      </c>
      <c r="Q26" s="31">
        <f>R26/0.85</f>
        <v>588235294.11764705</v>
      </c>
      <c r="R26" s="31">
        <v>500000000</v>
      </c>
      <c r="S26" s="31">
        <f>Q26-R26</f>
        <v>88235294.117647052</v>
      </c>
      <c r="T26" s="42" t="s">
        <v>31</v>
      </c>
      <c r="U26" s="32" t="s">
        <v>54</v>
      </c>
      <c r="V26" s="32" t="s">
        <v>54</v>
      </c>
      <c r="W26" s="32" t="s">
        <v>54</v>
      </c>
      <c r="X26" s="32" t="s">
        <v>54</v>
      </c>
      <c r="Y26" s="32" t="s">
        <v>54</v>
      </c>
      <c r="Z26" s="33" t="s">
        <v>54</v>
      </c>
    </row>
    <row r="27" spans="2:65" ht="14.25" customHeight="1">
      <c r="B27" s="20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</row>
    <row r="28" spans="2:65" ht="18.75">
      <c r="B28" s="19" t="s">
        <v>45</v>
      </c>
      <c r="R28" s="18"/>
    </row>
    <row r="29" spans="2:65" ht="149.25" customHeight="1">
      <c r="B29" s="196" t="s">
        <v>44</v>
      </c>
      <c r="C29" s="196"/>
      <c r="D29" s="196"/>
      <c r="E29" s="196"/>
      <c r="F29" s="19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2:65">
      <c r="B30" s="73"/>
    </row>
    <row r="31" spans="2:65">
      <c r="B31" s="73"/>
    </row>
    <row r="32" spans="2:65" ht="15" customHeight="1">
      <c r="B32" s="34"/>
      <c r="C32" s="44" t="s">
        <v>79</v>
      </c>
    </row>
  </sheetData>
  <autoFilter ref="B4:Z26" xr:uid="{00000000-0009-0000-0000-000000000000}">
    <filterColumn colId="1" showButton="0"/>
    <filterColumn colId="5" showButton="0"/>
    <filterColumn colId="15" showButton="0"/>
    <filterColumn colId="16" showButton="0"/>
  </autoFilter>
  <sortState xmlns:xlrd2="http://schemas.microsoft.com/office/spreadsheetml/2017/richdata2" ref="B6:T16">
    <sortCondition ref="D6:D16"/>
  </sortState>
  <mergeCells count="34">
    <mergeCell ref="U3:Z3"/>
    <mergeCell ref="B2:Z2"/>
    <mergeCell ref="U4:U5"/>
    <mergeCell ref="V4:V5"/>
    <mergeCell ref="W4:W5"/>
    <mergeCell ref="X4:X5"/>
    <mergeCell ref="Y4:Y5"/>
    <mergeCell ref="Z4:Z5"/>
    <mergeCell ref="N4:N5"/>
    <mergeCell ref="M4:M5"/>
    <mergeCell ref="F4:F5"/>
    <mergeCell ref="Q4:S4"/>
    <mergeCell ref="P4:P5"/>
    <mergeCell ref="B3:E3"/>
    <mergeCell ref="G3:K3"/>
    <mergeCell ref="L3:T3"/>
    <mergeCell ref="B29:F29"/>
    <mergeCell ref="B6:B26"/>
    <mergeCell ref="D6:D7"/>
    <mergeCell ref="C6:C7"/>
    <mergeCell ref="C8:C16"/>
    <mergeCell ref="D8:D16"/>
    <mergeCell ref="D18:D26"/>
    <mergeCell ref="C18:C26"/>
    <mergeCell ref="T4:T5"/>
    <mergeCell ref="O4:O5"/>
    <mergeCell ref="B4:B5"/>
    <mergeCell ref="C4:D4"/>
    <mergeCell ref="E4:E5"/>
    <mergeCell ref="G4:H4"/>
    <mergeCell ref="I4:I5"/>
    <mergeCell ref="J4:J5"/>
    <mergeCell ref="K4:K5"/>
    <mergeCell ref="L4:L5"/>
  </mergeCells>
  <dataValidations count="2">
    <dataValidation type="whole" operator="greaterThanOrEqual" allowBlank="1" showInputMessage="1" showErrorMessage="1" sqref="Q13 Q19:Q21 Q23:Q24 R10 R12:R15 R6:R7 R17:R25 Q27" xr:uid="{00000000-0002-0000-0000-000000000000}">
      <formula1>0</formula1>
    </dataValidation>
    <dataValidation type="decimal" operator="greaterThanOrEqual" allowBlank="1" showInputMessage="1" showErrorMessage="1" sqref="Q10" xr:uid="{D831CB20-27FB-4607-BE73-F4A450F0CD2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zoomScale="110" zoomScaleNormal="11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E5" sqref="E5"/>
    </sheetView>
  </sheetViews>
  <sheetFormatPr defaultColWidth="0" defaultRowHeight="15"/>
  <cols>
    <col min="1" max="1" width="2.5703125" style="14" customWidth="1"/>
    <col min="2" max="2" width="17.140625" style="14" customWidth="1"/>
    <col min="3" max="3" width="15.140625" style="14" bestFit="1" customWidth="1"/>
    <col min="4" max="4" width="10.140625" style="14" customWidth="1"/>
    <col min="5" max="5" width="168.7109375" style="14" customWidth="1"/>
    <col min="6" max="6" width="2.5703125" style="14" customWidth="1"/>
    <col min="7" max="16384" width="8.7109375" style="14" hidden="1"/>
  </cols>
  <sheetData>
    <row r="1" spans="1:6" ht="15.75" thickBot="1"/>
    <row r="2" spans="1:6" s="124" customFormat="1" ht="34.5" customHeight="1" thickBot="1">
      <c r="A2" s="123"/>
      <c r="B2" s="235" t="s">
        <v>39</v>
      </c>
      <c r="C2" s="236"/>
      <c r="D2" s="236"/>
      <c r="E2" s="237"/>
      <c r="F2" s="123"/>
    </row>
    <row r="3" spans="1:6" s="124" customFormat="1" ht="15.75" thickBot="1">
      <c r="A3" s="123"/>
      <c r="B3" s="15" t="s">
        <v>38</v>
      </c>
      <c r="C3" s="16" t="s">
        <v>42</v>
      </c>
      <c r="D3" s="16" t="s">
        <v>43</v>
      </c>
      <c r="E3" s="16" t="s">
        <v>30</v>
      </c>
      <c r="F3" s="123"/>
    </row>
    <row r="4" spans="1:6" s="123" customFormat="1" ht="15.75" thickBot="1">
      <c r="B4" s="232" t="s">
        <v>160</v>
      </c>
      <c r="C4" s="233"/>
      <c r="D4" s="233"/>
      <c r="E4" s="234"/>
    </row>
    <row r="5" spans="1:6" s="123" customFormat="1" ht="45.75" thickBot="1">
      <c r="B5" s="125">
        <v>45827</v>
      </c>
      <c r="C5" s="126">
        <v>86</v>
      </c>
      <c r="D5" s="127" t="s">
        <v>25</v>
      </c>
      <c r="E5" s="128" t="s">
        <v>161</v>
      </c>
    </row>
  </sheetData>
  <mergeCells count="2">
    <mergeCell ref="B4:E4"/>
    <mergeCell ref="B2:E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8</vt:i4>
      </vt:variant>
    </vt:vector>
  </HeadingPairs>
  <TitlesOfParts>
    <vt:vector size="10" baseType="lpstr">
      <vt:lpstr>Harmonogram výzev OPŽP</vt:lpstr>
      <vt:lpstr>Zdůvodnění</vt:lpstr>
      <vt:lpstr>'Harmonogram výzev OPŽP'!_ftn1</vt:lpstr>
      <vt:lpstr>'Harmonogram výzev OPŽP'!_ftn2</vt:lpstr>
      <vt:lpstr>'Harmonogram výzev OPŽP'!_ftn3</vt:lpstr>
      <vt:lpstr>'Harmonogram výzev OPŽP'!_ftnref1</vt:lpstr>
      <vt:lpstr>'Harmonogram výzev OPŽP'!_ftnref2</vt:lpstr>
      <vt:lpstr>'Harmonogram výzev OPŽP'!_Hlk94256442</vt:lpstr>
      <vt:lpstr>'Harmonogram výzev OPŽP'!Názvy_tisku</vt:lpstr>
      <vt:lpstr>'Harmonogram výzev OPŽP'!Oblast_tisku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Morávková Lenka</dc:creator>
  <cp:lastModifiedBy>Vlastislav Sýkora</cp:lastModifiedBy>
  <cp:revision>7</cp:revision>
  <cp:lastPrinted>2024-01-05T08:58:37Z</cp:lastPrinted>
  <dcterms:created xsi:type="dcterms:W3CDTF">2016-08-30T13:12:28Z</dcterms:created>
  <dcterms:modified xsi:type="dcterms:W3CDTF">2025-08-04T12:14:23Z</dcterms:modified>
</cp:coreProperties>
</file>